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AFSCTL1\sz032101\経理部財務チーム\財務チーム\201 ＩＲ\13FACT BOOK\2024\HP公開用\"/>
    </mc:Choice>
  </mc:AlternateContent>
  <xr:revisionPtr revIDLastSave="0" documentId="13_ncr:1_{6552029D-5BA8-4256-A8CF-055FCE215FC6}" xr6:coauthVersionLast="47" xr6:coauthVersionMax="47" xr10:uidLastSave="{00000000-0000-0000-0000-000000000000}"/>
  <bookViews>
    <workbookView xWindow="-120" yWindow="-120" windowWidth="29040" windowHeight="15840" xr2:uid="{00000000-000D-0000-FFFF-FFFF00000000}"/>
  </bookViews>
  <sheets>
    <sheet name="表紙 " sheetId="43" r:id="rId1"/>
    <sheet name="目次 " sheetId="42" r:id="rId2"/>
    <sheet name="１北陸電力の概要(表１～2)" sheetId="3" r:id="rId3"/>
    <sheet name="１北陸電力の概要(表3～9)" sheetId="5" r:id="rId4"/>
    <sheet name="２電力需要(表10～12)" sheetId="7" r:id="rId5"/>
    <sheet name="３電力供給（表13～14）" sheetId="8" r:id="rId6"/>
    <sheet name="３電力供給（表15～16）" sheetId="33" r:id="rId7"/>
    <sheet name="３停電の推移(表17)" sheetId="9" r:id="rId8"/>
    <sheet name="４電力供給設備（表18）" sheetId="26" r:id="rId9"/>
    <sheet name="５設備投資(表19～22) " sheetId="11" r:id="rId10"/>
    <sheet name="６電気料金(図1)" sheetId="41" r:id="rId11"/>
    <sheet name="７連結財務ﾃﾞｰﾀ(表23～30）" sheetId="34" r:id="rId12"/>
    <sheet name="７連結財務ﾃﾞｰﾀ(表31～36）" sheetId="14" r:id="rId13"/>
    <sheet name="７連結財務ﾃﾞｰﾀ（表37）" sheetId="44" r:id="rId14"/>
    <sheet name="７連結財務ﾃﾞｰﾀ（表38）" sheetId="45" r:id="rId15"/>
    <sheet name="７連結財務ﾃﾞｰﾀ（表39）" sheetId="46" r:id="rId16"/>
    <sheet name="８個別財務ﾃﾞｰﾀ(表40～45)" sheetId="51" r:id="rId17"/>
    <sheet name="８個別財務ﾃﾞｰﾀ(表46～51)" sheetId="47" r:id="rId18"/>
    <sheet name="８個別財務ﾃﾞｰﾀ(表52～56)" sheetId="48" r:id="rId19"/>
    <sheet name="８個別財務ﾃﾞｰﾀ（表57）" sheetId="49" r:id="rId20"/>
    <sheet name="８個別財務ﾃﾞｰﾀ（表58）" sheetId="50" r:id="rId21"/>
    <sheet name="９株式の状況(表59～62) " sheetId="52" r:id="rId22"/>
    <sheet name="９株式の状況(表63)" sheetId="57" r:id="rId23"/>
    <sheet name="10環境への取組み（表64～67）" sheetId="53" r:id="rId24"/>
    <sheet name="11北陸電力ｲﾝﾌｫﾒｰｼｮﾝ（図2）" sheetId="58" r:id="rId25"/>
    <sheet name="11北陸電力ｲﾝﾌｫﾒｰｼｮﾝ（表68）" sheetId="55" r:id="rId26"/>
    <sheet name="免責事項" sheetId="56" r:id="rId27"/>
  </sheets>
  <definedNames>
    <definedName name="_xlnm.Print_Area" localSheetId="23">'10環境への取組み（表64～67）'!$A$1:$L$52</definedName>
    <definedName name="_xlnm.Print_Area" localSheetId="24">'11北陸電力ｲﾝﾌｫﾒｰｼｮﾝ（図2）'!$A$1:$L$49</definedName>
    <definedName name="_xlnm.Print_Area" localSheetId="25">'11北陸電力ｲﾝﾌｫﾒｰｼｮﾝ（表68）'!$A$1:$E$113</definedName>
    <definedName name="_xlnm.Print_Area" localSheetId="2">'１北陸電力の概要(表１～2)'!$A$1:$G$81</definedName>
    <definedName name="_xlnm.Print_Area" localSheetId="3">'１北陸電力の概要(表3～9)'!$A$1:$K$57</definedName>
    <definedName name="_xlnm.Print_Area" localSheetId="4">'２電力需要(表10～12)'!$A$1:$L$33</definedName>
    <definedName name="_xlnm.Print_Area" localSheetId="7">'３停電の推移(表17)'!$A$1:$M$24</definedName>
    <definedName name="_xlnm.Print_Area" localSheetId="5">'３電力供給（表13～14）'!$A$1:$L$77</definedName>
    <definedName name="_xlnm.Print_Area" localSheetId="6">'３電力供給（表15～16）'!$A$1:$M$28</definedName>
    <definedName name="_xlnm.Print_Area" localSheetId="8">'４電力供給設備（表18）'!$A$1:$K$27</definedName>
    <definedName name="_xlnm.Print_Area" localSheetId="9">'５設備投資(表19～22) '!$A$1:$M$35</definedName>
    <definedName name="_xlnm.Print_Area" localSheetId="10">'６電気料金(図1)'!$A$1:$H$26</definedName>
    <definedName name="_xlnm.Print_Area" localSheetId="11">'７連結財務ﾃﾞｰﾀ(表23～30）'!$A$1:$K$65</definedName>
    <definedName name="_xlnm.Print_Area" localSheetId="12">'７連結財務ﾃﾞｰﾀ(表31～36）'!$A$1:$K$55</definedName>
    <definedName name="_xlnm.Print_Area" localSheetId="13">'７連結財務ﾃﾞｰﾀ（表37）'!$A$1:$M$109</definedName>
    <definedName name="_xlnm.Print_Area" localSheetId="14">'７連結財務ﾃﾞｰﾀ（表38）'!$A$1:$K$48</definedName>
    <definedName name="_xlnm.Print_Area" localSheetId="15">'７連結財務ﾃﾞｰﾀ（表39）'!$A$1:$L$92</definedName>
    <definedName name="_xlnm.Print_Area" localSheetId="16">'８個別財務ﾃﾞｰﾀ(表40～45)'!$A$1:$K$74</definedName>
    <definedName name="_xlnm.Print_Area" localSheetId="17">'８個別財務ﾃﾞｰﾀ(表46～51)'!$A$1:$K$50</definedName>
    <definedName name="_xlnm.Print_Area" localSheetId="18">'８個別財務ﾃﾞｰﾀ(表52～56)'!$A$1:$K$47</definedName>
    <definedName name="_xlnm.Print_Area" localSheetId="19">'８個別財務ﾃﾞｰﾀ（表57）'!$A$1:$M$100</definedName>
    <definedName name="_xlnm.Print_Area" localSheetId="20">'８個別財務ﾃﾞｰﾀ（表58）'!$A$1:$K$60</definedName>
    <definedName name="_xlnm.Print_Area" localSheetId="21">'９株式の状況(表59～62) '!$A$1:$L$67</definedName>
    <definedName name="_xlnm.Print_Area" localSheetId="22">'９株式の状況(表63)'!$A$1:$G$72</definedName>
    <definedName name="_xlnm.Print_Area" localSheetId="0">'表紙 '!$A$1:$J$28</definedName>
    <definedName name="_xlnm.Print_Area" localSheetId="26">免責事項!$A$1:$A$4</definedName>
    <definedName name="_xlnm.Print_Area" localSheetId="1">'目次 '!$A$1:$C$82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8" l="1"/>
  <c r="K16" i="8"/>
  <c r="K6" i="34" l="1"/>
  <c r="K11" i="34"/>
  <c r="K16" i="34"/>
  <c r="K21" i="34"/>
  <c r="G19" i="3"/>
  <c r="E19" i="3"/>
  <c r="G17" i="3"/>
  <c r="E17" i="3"/>
  <c r="G15" i="3"/>
  <c r="E15" i="3"/>
  <c r="G13" i="3"/>
  <c r="E13" i="3"/>
  <c r="H38" i="8" l="1"/>
  <c r="D38" i="8"/>
  <c r="E38" i="8"/>
  <c r="F38" i="8"/>
  <c r="G38" i="8"/>
  <c r="C38" i="8"/>
  <c r="K25" i="33" l="1"/>
  <c r="K42" i="48"/>
  <c r="K33" i="48"/>
  <c r="K22" i="48"/>
  <c r="K14" i="48"/>
  <c r="K6" i="48"/>
  <c r="K49" i="47"/>
  <c r="K41" i="47"/>
  <c r="K37" i="47"/>
  <c r="K29" i="47"/>
  <c r="K21" i="47"/>
  <c r="K13" i="47"/>
  <c r="K6" i="47"/>
  <c r="K57" i="51"/>
  <c r="K44" i="51"/>
  <c r="K37" i="51"/>
  <c r="K30" i="51"/>
  <c r="K50" i="14"/>
  <c r="K39" i="14"/>
  <c r="K31" i="14"/>
  <c r="K21" i="14"/>
  <c r="K14" i="14"/>
  <c r="K59" i="34"/>
  <c r="K52" i="34"/>
  <c r="K43" i="34"/>
  <c r="K31" i="34"/>
  <c r="K26" i="5"/>
  <c r="K20" i="5"/>
  <c r="K14" i="5"/>
  <c r="L58" i="52"/>
  <c r="L45" i="52"/>
  <c r="L27" i="52"/>
  <c r="L6" i="52"/>
  <c r="G39" i="3" l="1"/>
  <c r="E39" i="3"/>
  <c r="F37" i="3" l="1"/>
  <c r="G35" i="3"/>
  <c r="E35" i="3"/>
  <c r="M6" i="44" l="1"/>
  <c r="C70" i="57" l="1"/>
  <c r="C69" i="57"/>
  <c r="C68" i="57"/>
  <c r="C67" i="57"/>
  <c r="C66" i="57"/>
  <c r="C65" i="57"/>
  <c r="C64" i="57"/>
  <c r="C63" i="57"/>
  <c r="C62" i="57"/>
  <c r="C61" i="57"/>
  <c r="C60" i="57"/>
  <c r="C59" i="57"/>
  <c r="C58" i="57"/>
  <c r="C57" i="57"/>
  <c r="C56" i="57"/>
  <c r="C55" i="57"/>
  <c r="C54" i="57"/>
  <c r="C53" i="57"/>
  <c r="C52" i="57"/>
  <c r="C51" i="57"/>
  <c r="C50" i="57"/>
  <c r="C49" i="57"/>
  <c r="C48" i="57"/>
  <c r="C47" i="57"/>
  <c r="C46" i="57"/>
  <c r="C45" i="57"/>
  <c r="C44" i="57"/>
  <c r="C43" i="57"/>
  <c r="C42" i="57"/>
  <c r="C41" i="57"/>
  <c r="C40" i="57"/>
  <c r="C39" i="57"/>
  <c r="C38" i="57"/>
  <c r="C37" i="57"/>
  <c r="C36" i="57"/>
  <c r="C35" i="57"/>
  <c r="C34" i="57"/>
  <c r="C33" i="57"/>
  <c r="C32" i="57"/>
  <c r="C31" i="57"/>
  <c r="C30" i="57"/>
  <c r="C29" i="57"/>
  <c r="C28" i="57"/>
  <c r="C27" i="57"/>
  <c r="C26" i="57"/>
  <c r="C25" i="57"/>
  <c r="C24" i="57"/>
  <c r="C23" i="57"/>
  <c r="C22" i="57"/>
  <c r="C21" i="57"/>
  <c r="C20" i="57"/>
  <c r="C19" i="57"/>
  <c r="C18" i="57"/>
  <c r="C17" i="57"/>
  <c r="C16" i="57"/>
  <c r="C15" i="57"/>
  <c r="C14" i="57"/>
  <c r="C13" i="57"/>
  <c r="C12" i="57"/>
  <c r="C11" i="57"/>
  <c r="C10" i="57"/>
  <c r="C9" i="57"/>
  <c r="C8" i="57"/>
  <c r="G70" i="57"/>
  <c r="G69" i="57"/>
  <c r="G68" i="57"/>
  <c r="G67" i="57"/>
  <c r="G66" i="57"/>
  <c r="G65" i="57"/>
  <c r="G64" i="57"/>
  <c r="G63" i="57"/>
  <c r="G62" i="57"/>
  <c r="G61" i="57"/>
  <c r="G60" i="57"/>
  <c r="G59" i="57"/>
  <c r="G58" i="57"/>
  <c r="G57" i="57"/>
  <c r="G56" i="57"/>
  <c r="G55" i="57"/>
  <c r="G54" i="57"/>
  <c r="G53" i="57"/>
  <c r="G52" i="57"/>
  <c r="G51" i="57"/>
  <c r="G50" i="57"/>
  <c r="G49" i="57"/>
  <c r="G48" i="57"/>
  <c r="G47" i="57"/>
  <c r="G46" i="57"/>
  <c r="G45" i="57"/>
  <c r="G44" i="57"/>
  <c r="G43" i="57"/>
  <c r="G42" i="57"/>
  <c r="G41" i="57"/>
  <c r="G40" i="57"/>
  <c r="G39" i="57"/>
  <c r="G38" i="57"/>
  <c r="G37" i="57"/>
  <c r="G36" i="57"/>
  <c r="G35" i="57"/>
  <c r="G34" i="57"/>
  <c r="G33" i="57"/>
  <c r="G32" i="57"/>
  <c r="G31" i="57"/>
  <c r="G30" i="57"/>
  <c r="G29" i="57"/>
  <c r="G28" i="57"/>
  <c r="G27" i="57"/>
  <c r="G26" i="57"/>
  <c r="G25" i="57"/>
  <c r="G24" i="57"/>
  <c r="G23" i="57"/>
  <c r="G22" i="57"/>
  <c r="G21" i="57"/>
  <c r="G20" i="57"/>
  <c r="G19" i="57"/>
  <c r="G18" i="57"/>
  <c r="G17" i="57"/>
  <c r="G16" i="57"/>
  <c r="G15" i="57"/>
  <c r="G14" i="57"/>
  <c r="G13" i="57"/>
  <c r="G12" i="57"/>
  <c r="G11" i="57"/>
  <c r="G10" i="57"/>
  <c r="G9" i="57"/>
  <c r="G8" i="57"/>
  <c r="E69" i="57"/>
  <c r="E68" i="57"/>
  <c r="E67" i="57"/>
  <c r="E66" i="57"/>
  <c r="E65" i="57"/>
  <c r="E64" i="57"/>
  <c r="E63" i="57"/>
  <c r="E62" i="57"/>
  <c r="E61" i="57"/>
  <c r="E60" i="57"/>
  <c r="E59" i="57"/>
  <c r="E58" i="57"/>
  <c r="E57" i="57"/>
  <c r="E56" i="57"/>
  <c r="E55" i="57"/>
  <c r="E54" i="57"/>
  <c r="E53" i="57"/>
  <c r="E52" i="57"/>
  <c r="E51" i="57"/>
  <c r="E50" i="57"/>
  <c r="E49" i="57"/>
  <c r="E48" i="57"/>
  <c r="E47" i="57"/>
  <c r="E46" i="57"/>
  <c r="E45" i="57"/>
  <c r="E44" i="57"/>
  <c r="E43" i="57"/>
  <c r="E42" i="57"/>
  <c r="E41" i="57"/>
  <c r="E40" i="57"/>
  <c r="E39" i="57"/>
  <c r="E38" i="57"/>
  <c r="E37" i="57"/>
  <c r="E36" i="57"/>
  <c r="E35" i="57"/>
  <c r="E34" i="57"/>
  <c r="E33" i="57"/>
  <c r="E32" i="57"/>
  <c r="E31" i="57"/>
  <c r="E30" i="57"/>
  <c r="E29" i="57"/>
  <c r="E28" i="57"/>
  <c r="E27" i="57"/>
  <c r="E26" i="57"/>
  <c r="E25" i="57"/>
  <c r="E24" i="57"/>
  <c r="E23" i="57"/>
  <c r="E22" i="57"/>
  <c r="E21" i="57"/>
  <c r="E20" i="57"/>
  <c r="E19" i="57"/>
  <c r="E18" i="57"/>
  <c r="E17" i="57"/>
  <c r="E16" i="57"/>
  <c r="E15" i="57"/>
  <c r="E14" i="57"/>
  <c r="E13" i="57"/>
  <c r="E12" i="57"/>
  <c r="E11" i="57"/>
  <c r="E10" i="57"/>
  <c r="E9" i="57"/>
  <c r="E8" i="57"/>
  <c r="E70" i="57"/>
  <c r="K7" i="33" l="1"/>
  <c r="M8" i="33"/>
  <c r="L8" i="33"/>
  <c r="A24" i="7" l="1"/>
  <c r="A23" i="7"/>
  <c r="F6" i="26" l="1"/>
  <c r="G6" i="26"/>
  <c r="H6" i="26"/>
  <c r="I6" i="26"/>
  <c r="J6" i="26"/>
  <c r="K6" i="26"/>
  <c r="E6" i="26"/>
  <c r="M22" i="11"/>
  <c r="L22" i="11"/>
  <c r="K22" i="11"/>
  <c r="J22" i="11"/>
  <c r="I22" i="11"/>
  <c r="H22" i="11"/>
  <c r="G22" i="11"/>
  <c r="F22" i="11"/>
  <c r="E22" i="11"/>
  <c r="D22" i="11"/>
  <c r="M17" i="11"/>
  <c r="L17" i="11"/>
  <c r="K17" i="11"/>
  <c r="J17" i="11"/>
  <c r="I17" i="11"/>
  <c r="H17" i="11"/>
  <c r="G17" i="11"/>
  <c r="F17" i="11"/>
  <c r="E17" i="11"/>
  <c r="D17" i="11"/>
  <c r="E6" i="11"/>
  <c r="F6" i="11"/>
  <c r="G6" i="11"/>
  <c r="H6" i="11"/>
  <c r="I6" i="11"/>
  <c r="J6" i="11"/>
  <c r="K6" i="11"/>
  <c r="L6" i="11"/>
  <c r="M6" i="11"/>
  <c r="D6" i="11"/>
  <c r="B20" i="7" l="1"/>
  <c r="D6" i="7"/>
  <c r="E6" i="7"/>
  <c r="F6" i="7"/>
  <c r="G6" i="7"/>
  <c r="H6" i="7"/>
  <c r="I6" i="7"/>
  <c r="J6" i="7"/>
  <c r="K6" i="7"/>
  <c r="L6" i="7"/>
  <c r="C6" i="7"/>
  <c r="A20" i="7"/>
  <c r="C81" i="3"/>
  <c r="B81" i="3"/>
  <c r="A35" i="11" l="1"/>
  <c r="A34" i="11"/>
  <c r="K49" i="53"/>
  <c r="J49" i="53"/>
  <c r="I49" i="53"/>
  <c r="H49" i="53"/>
  <c r="G49" i="53"/>
  <c r="F49" i="53"/>
  <c r="E49" i="53"/>
  <c r="D49" i="53"/>
  <c r="C49" i="53"/>
  <c r="B49" i="53"/>
  <c r="K44" i="53"/>
  <c r="J44" i="53"/>
  <c r="I44" i="53"/>
  <c r="H44" i="53"/>
  <c r="G44" i="53"/>
  <c r="F44" i="53"/>
  <c r="E44" i="53"/>
  <c r="D44" i="53"/>
  <c r="C44" i="53"/>
  <c r="B44" i="53"/>
  <c r="K6" i="53"/>
  <c r="J6" i="53"/>
  <c r="I6" i="53"/>
  <c r="H6" i="53"/>
  <c r="G6" i="53"/>
  <c r="F6" i="53"/>
  <c r="E6" i="53"/>
  <c r="D6" i="53"/>
  <c r="C6" i="53"/>
  <c r="B6" i="53"/>
  <c r="A8" i="57"/>
  <c r="A20" i="57"/>
  <c r="A32" i="57"/>
  <c r="A44" i="57"/>
  <c r="A56" i="57"/>
  <c r="A68" i="57"/>
  <c r="K58" i="52"/>
  <c r="J58" i="52"/>
  <c r="I58" i="52"/>
  <c r="H58" i="52"/>
  <c r="G58" i="52"/>
  <c r="F58" i="52"/>
  <c r="E58" i="52"/>
  <c r="D58" i="52"/>
  <c r="C58" i="52"/>
  <c r="K45" i="52"/>
  <c r="J45" i="52"/>
  <c r="I45" i="52"/>
  <c r="H45" i="52"/>
  <c r="G45" i="52"/>
  <c r="F45" i="52"/>
  <c r="E45" i="52"/>
  <c r="D45" i="52"/>
  <c r="C45" i="52"/>
  <c r="K27" i="52"/>
  <c r="J27" i="52"/>
  <c r="I27" i="52"/>
  <c r="H27" i="52"/>
  <c r="G27" i="52"/>
  <c r="F27" i="52"/>
  <c r="E27" i="52"/>
  <c r="D27" i="52"/>
  <c r="C27" i="52"/>
  <c r="D6" i="52"/>
  <c r="E6" i="52"/>
  <c r="F6" i="52"/>
  <c r="G6" i="52"/>
  <c r="H6" i="52"/>
  <c r="I6" i="52"/>
  <c r="J6" i="52"/>
  <c r="K6" i="52"/>
  <c r="C6" i="52"/>
  <c r="C6" i="50"/>
  <c r="D6" i="50"/>
  <c r="E6" i="50"/>
  <c r="F6" i="50"/>
  <c r="G6" i="50"/>
  <c r="H6" i="50"/>
  <c r="I6" i="50"/>
  <c r="J6" i="50"/>
  <c r="K6" i="50"/>
  <c r="B6" i="50"/>
  <c r="E6" i="49"/>
  <c r="F6" i="49"/>
  <c r="G6" i="49"/>
  <c r="H6" i="49"/>
  <c r="I6" i="49"/>
  <c r="J6" i="49"/>
  <c r="K6" i="49"/>
  <c r="L6" i="49"/>
  <c r="M6" i="49"/>
  <c r="D6" i="49"/>
  <c r="J42" i="48"/>
  <c r="I42" i="48"/>
  <c r="H42" i="48"/>
  <c r="G42" i="48"/>
  <c r="F42" i="48"/>
  <c r="E42" i="48"/>
  <c r="D42" i="48"/>
  <c r="C42" i="48"/>
  <c r="B42" i="48"/>
  <c r="J33" i="48"/>
  <c r="I33" i="48"/>
  <c r="H33" i="48"/>
  <c r="G33" i="48"/>
  <c r="F33" i="48"/>
  <c r="E33" i="48"/>
  <c r="D33" i="48"/>
  <c r="C33" i="48"/>
  <c r="B33" i="48"/>
  <c r="J22" i="48"/>
  <c r="I22" i="48"/>
  <c r="H22" i="48"/>
  <c r="G22" i="48"/>
  <c r="F22" i="48"/>
  <c r="E22" i="48"/>
  <c r="D22" i="48"/>
  <c r="C22" i="48"/>
  <c r="B22" i="48"/>
  <c r="J14" i="48"/>
  <c r="I14" i="48"/>
  <c r="H14" i="48"/>
  <c r="G14" i="48"/>
  <c r="F14" i="48"/>
  <c r="E14" i="48"/>
  <c r="D14" i="48"/>
  <c r="C14" i="48"/>
  <c r="B14" i="48"/>
  <c r="J6" i="48"/>
  <c r="I6" i="48"/>
  <c r="H6" i="48"/>
  <c r="G6" i="48"/>
  <c r="F6" i="48"/>
  <c r="E6" i="48"/>
  <c r="D6" i="48"/>
  <c r="C6" i="48"/>
  <c r="B6" i="48"/>
  <c r="J49" i="47"/>
  <c r="I49" i="47"/>
  <c r="H49" i="47"/>
  <c r="G49" i="47"/>
  <c r="F49" i="47"/>
  <c r="E49" i="47"/>
  <c r="D49" i="47"/>
  <c r="C49" i="47"/>
  <c r="B49" i="47"/>
  <c r="J41" i="47"/>
  <c r="I41" i="47"/>
  <c r="H41" i="47"/>
  <c r="G41" i="47"/>
  <c r="F41" i="47"/>
  <c r="E41" i="47"/>
  <c r="D41" i="47"/>
  <c r="C41" i="47"/>
  <c r="B41" i="47"/>
  <c r="J37" i="47"/>
  <c r="I37" i="47"/>
  <c r="H37" i="47"/>
  <c r="G37" i="47"/>
  <c r="F37" i="47"/>
  <c r="E37" i="47"/>
  <c r="D37" i="47"/>
  <c r="C37" i="47"/>
  <c r="B37" i="47"/>
  <c r="J29" i="47"/>
  <c r="I29" i="47"/>
  <c r="H29" i="47"/>
  <c r="G29" i="47"/>
  <c r="F29" i="47"/>
  <c r="E29" i="47"/>
  <c r="D29" i="47"/>
  <c r="C29" i="47"/>
  <c r="B29" i="47"/>
  <c r="J21" i="47"/>
  <c r="I21" i="47"/>
  <c r="H21" i="47"/>
  <c r="G21" i="47"/>
  <c r="F21" i="47"/>
  <c r="E21" i="47"/>
  <c r="D21" i="47"/>
  <c r="C21" i="47"/>
  <c r="B21" i="47"/>
  <c r="J13" i="47"/>
  <c r="I13" i="47"/>
  <c r="H13" i="47"/>
  <c r="G13" i="47"/>
  <c r="F13" i="47"/>
  <c r="E13" i="47"/>
  <c r="D13" i="47"/>
  <c r="C13" i="47"/>
  <c r="B13" i="47"/>
  <c r="J6" i="47"/>
  <c r="I6" i="47"/>
  <c r="H6" i="47"/>
  <c r="G6" i="47"/>
  <c r="F6" i="47"/>
  <c r="E6" i="47"/>
  <c r="D6" i="47"/>
  <c r="C6" i="47"/>
  <c r="B6" i="47"/>
  <c r="J57" i="51"/>
  <c r="I57" i="51"/>
  <c r="H57" i="51"/>
  <c r="G57" i="51"/>
  <c r="F57" i="51"/>
  <c r="E57" i="51"/>
  <c r="D57" i="51"/>
  <c r="C57" i="51"/>
  <c r="B57" i="51"/>
  <c r="J44" i="51"/>
  <c r="I44" i="51"/>
  <c r="H44" i="51"/>
  <c r="G44" i="51"/>
  <c r="F44" i="51"/>
  <c r="E44" i="51"/>
  <c r="D44" i="51"/>
  <c r="C44" i="51"/>
  <c r="B44" i="51"/>
  <c r="J37" i="51"/>
  <c r="I37" i="51"/>
  <c r="H37" i="51"/>
  <c r="G37" i="51"/>
  <c r="F37" i="51"/>
  <c r="E37" i="51"/>
  <c r="D37" i="51"/>
  <c r="C37" i="51"/>
  <c r="B37" i="51"/>
  <c r="J30" i="51"/>
  <c r="I30" i="51"/>
  <c r="H30" i="51"/>
  <c r="G30" i="51"/>
  <c r="F30" i="51"/>
  <c r="E30" i="51"/>
  <c r="D30" i="51"/>
  <c r="C30" i="51"/>
  <c r="B30" i="51"/>
  <c r="K25" i="51"/>
  <c r="J25" i="51"/>
  <c r="I25" i="51"/>
  <c r="H25" i="51"/>
  <c r="G25" i="51"/>
  <c r="F25" i="51"/>
  <c r="E25" i="51"/>
  <c r="D25" i="51"/>
  <c r="C25" i="51"/>
  <c r="B25" i="51"/>
  <c r="K6" i="51"/>
  <c r="J6" i="51"/>
  <c r="I6" i="51"/>
  <c r="H6" i="51"/>
  <c r="G6" i="51"/>
  <c r="F6" i="51"/>
  <c r="E6" i="51"/>
  <c r="D6" i="51"/>
  <c r="C6" i="51"/>
  <c r="B6" i="51"/>
  <c r="D6" i="46"/>
  <c r="E6" i="46"/>
  <c r="F6" i="46"/>
  <c r="G6" i="46"/>
  <c r="H6" i="46"/>
  <c r="I6" i="46"/>
  <c r="J6" i="46"/>
  <c r="K6" i="46"/>
  <c r="L6" i="46"/>
  <c r="C6" i="46"/>
  <c r="K6" i="45"/>
  <c r="J6" i="45"/>
  <c r="I6" i="45"/>
  <c r="H6" i="45"/>
  <c r="G6" i="45"/>
  <c r="F6" i="45"/>
  <c r="E6" i="45"/>
  <c r="D6" i="45"/>
  <c r="C6" i="45"/>
  <c r="B6" i="45"/>
  <c r="E6" i="44"/>
  <c r="F6" i="44"/>
  <c r="G6" i="44"/>
  <c r="H6" i="44"/>
  <c r="I6" i="44"/>
  <c r="J6" i="44"/>
  <c r="K6" i="44"/>
  <c r="L6" i="44"/>
  <c r="D6" i="44"/>
  <c r="J50" i="14"/>
  <c r="I50" i="14"/>
  <c r="H50" i="14"/>
  <c r="G50" i="14"/>
  <c r="F50" i="14"/>
  <c r="E50" i="14"/>
  <c r="D50" i="14"/>
  <c r="C50" i="14"/>
  <c r="B50" i="14"/>
  <c r="J39" i="14"/>
  <c r="I39" i="14"/>
  <c r="H39" i="14"/>
  <c r="G39" i="14"/>
  <c r="F39" i="14"/>
  <c r="E39" i="14"/>
  <c r="D39" i="14"/>
  <c r="C39" i="14"/>
  <c r="B39" i="14"/>
  <c r="J31" i="14"/>
  <c r="I31" i="14"/>
  <c r="H31" i="14"/>
  <c r="G31" i="14"/>
  <c r="F31" i="14"/>
  <c r="E31" i="14"/>
  <c r="D31" i="14"/>
  <c r="C31" i="14"/>
  <c r="B31" i="14"/>
  <c r="J21" i="14"/>
  <c r="I21" i="14"/>
  <c r="H21" i="14"/>
  <c r="G21" i="14"/>
  <c r="F21" i="14"/>
  <c r="E21" i="14"/>
  <c r="D21" i="14"/>
  <c r="C21" i="14"/>
  <c r="B21" i="14"/>
  <c r="J14" i="14"/>
  <c r="I14" i="14"/>
  <c r="H14" i="14"/>
  <c r="G14" i="14"/>
  <c r="F14" i="14"/>
  <c r="E14" i="14"/>
  <c r="D14" i="14"/>
  <c r="C14" i="14"/>
  <c r="B14" i="14"/>
  <c r="K6" i="14"/>
  <c r="J6" i="14"/>
  <c r="I6" i="14"/>
  <c r="H6" i="14"/>
  <c r="G6" i="14"/>
  <c r="F6" i="14"/>
  <c r="E6" i="14"/>
  <c r="D6" i="14"/>
  <c r="C6" i="14"/>
  <c r="B6" i="14"/>
  <c r="J59" i="34"/>
  <c r="I59" i="34"/>
  <c r="H59" i="34"/>
  <c r="G59" i="34"/>
  <c r="F59" i="34"/>
  <c r="E59" i="34"/>
  <c r="D59" i="34"/>
  <c r="C59" i="34"/>
  <c r="B59" i="34"/>
  <c r="J52" i="34"/>
  <c r="I52" i="34"/>
  <c r="H52" i="34"/>
  <c r="G52" i="34"/>
  <c r="F52" i="34"/>
  <c r="E52" i="34"/>
  <c r="D52" i="34"/>
  <c r="C52" i="34"/>
  <c r="B52" i="34"/>
  <c r="J43" i="34"/>
  <c r="I43" i="34"/>
  <c r="H43" i="34"/>
  <c r="G43" i="34"/>
  <c r="F43" i="34"/>
  <c r="E43" i="34"/>
  <c r="D43" i="34"/>
  <c r="C43" i="34"/>
  <c r="B43" i="34"/>
  <c r="J31" i="34"/>
  <c r="I31" i="34"/>
  <c r="H31" i="34"/>
  <c r="G31" i="34"/>
  <c r="F31" i="34"/>
  <c r="E31" i="34"/>
  <c r="D31" i="34"/>
  <c r="C31" i="34"/>
  <c r="B31" i="34"/>
  <c r="J21" i="34"/>
  <c r="I21" i="34"/>
  <c r="H21" i="34"/>
  <c r="G21" i="34"/>
  <c r="F21" i="34"/>
  <c r="E21" i="34"/>
  <c r="D21" i="34"/>
  <c r="C21" i="34"/>
  <c r="B21" i="34"/>
  <c r="J16" i="34"/>
  <c r="I16" i="34"/>
  <c r="H16" i="34"/>
  <c r="G16" i="34"/>
  <c r="F16" i="34"/>
  <c r="E16" i="34"/>
  <c r="D16" i="34"/>
  <c r="C16" i="34"/>
  <c r="B16" i="34"/>
  <c r="J11" i="34"/>
  <c r="I11" i="34"/>
  <c r="H11" i="34"/>
  <c r="G11" i="34"/>
  <c r="F11" i="34"/>
  <c r="E11" i="34"/>
  <c r="D11" i="34"/>
  <c r="C11" i="34"/>
  <c r="B11" i="34"/>
  <c r="J6" i="34"/>
  <c r="I6" i="34"/>
  <c r="H6" i="34"/>
  <c r="G6" i="34"/>
  <c r="F6" i="34"/>
  <c r="E6" i="34"/>
  <c r="D6" i="34"/>
  <c r="C6" i="34"/>
  <c r="B6" i="34"/>
  <c r="E5" i="3"/>
  <c r="J25" i="33"/>
  <c r="I25" i="33"/>
  <c r="H25" i="33"/>
  <c r="G25" i="33"/>
  <c r="F25" i="33"/>
  <c r="E25" i="33"/>
  <c r="D25" i="33"/>
  <c r="C25" i="33"/>
  <c r="B25" i="33"/>
  <c r="J7" i="33"/>
  <c r="I7" i="33"/>
  <c r="H7" i="33"/>
  <c r="G7" i="33"/>
  <c r="F7" i="33"/>
  <c r="E7" i="33"/>
  <c r="D7" i="33"/>
  <c r="C7" i="33"/>
  <c r="B7" i="33"/>
  <c r="K11" i="33"/>
  <c r="K12" i="33"/>
  <c r="D6" i="8"/>
  <c r="E6" i="8"/>
  <c r="F6" i="8"/>
  <c r="G6" i="8"/>
  <c r="H6" i="8"/>
  <c r="I6" i="8"/>
  <c r="J6" i="8"/>
  <c r="K6" i="8"/>
  <c r="L6" i="8"/>
  <c r="C6" i="8"/>
  <c r="K54" i="5" l="1"/>
  <c r="J54" i="5"/>
  <c r="I54" i="5"/>
  <c r="H54" i="5"/>
  <c r="G54" i="5"/>
  <c r="F54" i="5"/>
  <c r="E54" i="5"/>
  <c r="D54" i="5"/>
  <c r="C54" i="5"/>
  <c r="B54" i="5"/>
  <c r="K45" i="5"/>
  <c r="J45" i="5"/>
  <c r="I45" i="5"/>
  <c r="H45" i="5"/>
  <c r="G45" i="5"/>
  <c r="F45" i="5"/>
  <c r="E45" i="5"/>
  <c r="D45" i="5"/>
  <c r="C45" i="5"/>
  <c r="B45" i="5"/>
  <c r="K36" i="5"/>
  <c r="J36" i="5"/>
  <c r="I36" i="5"/>
  <c r="H36" i="5"/>
  <c r="G36" i="5"/>
  <c r="F36" i="5"/>
  <c r="E36" i="5"/>
  <c r="D36" i="5"/>
  <c r="C36" i="5"/>
  <c r="B36" i="5"/>
  <c r="J26" i="5"/>
  <c r="I26" i="5"/>
  <c r="H26" i="5"/>
  <c r="G26" i="5"/>
  <c r="F26" i="5"/>
  <c r="E26" i="5"/>
  <c r="D26" i="5"/>
  <c r="C26" i="5"/>
  <c r="B26" i="5"/>
  <c r="J20" i="5"/>
  <c r="I20" i="5"/>
  <c r="H20" i="5"/>
  <c r="G20" i="5"/>
  <c r="F20" i="5"/>
  <c r="E20" i="5"/>
  <c r="D20" i="5"/>
  <c r="C20" i="5"/>
  <c r="B20" i="5"/>
  <c r="B14" i="5"/>
  <c r="J14" i="5"/>
  <c r="I14" i="5"/>
  <c r="H14" i="5"/>
  <c r="G14" i="5"/>
  <c r="F14" i="5"/>
  <c r="E14" i="5"/>
  <c r="D14" i="5"/>
  <c r="C14" i="5"/>
  <c r="C6" i="5"/>
  <c r="D6" i="5"/>
  <c r="E6" i="5"/>
  <c r="F6" i="5"/>
  <c r="G6" i="5"/>
  <c r="H6" i="5"/>
  <c r="I6" i="5"/>
  <c r="J6" i="5"/>
  <c r="K6" i="5"/>
  <c r="B6" i="5"/>
  <c r="E4" i="3"/>
  <c r="A27" i="43"/>
  <c r="G59" i="3" l="1"/>
  <c r="E59" i="3" l="1"/>
  <c r="F45" i="3" l="1"/>
  <c r="G25" i="3" l="1"/>
  <c r="M11" i="33"/>
  <c r="M12" i="33" s="1"/>
  <c r="L11" i="33"/>
  <c r="L12" i="33" s="1"/>
  <c r="G55" i="3"/>
  <c r="E55" i="3"/>
  <c r="E31" i="3"/>
  <c r="E29" i="3"/>
  <c r="E27" i="3"/>
  <c r="E25" i="3"/>
  <c r="E23" i="3"/>
  <c r="F11" i="3"/>
  <c r="G23" i="3"/>
  <c r="G27" i="3"/>
  <c r="G29" i="3"/>
  <c r="G31" i="3" l="1"/>
  <c r="F32" i="8"/>
  <c r="G24" i="8"/>
  <c r="F24" i="8"/>
</calcChain>
</file>

<file path=xl/sharedStrings.xml><?xml version="1.0" encoding="utf-8"?>
<sst xmlns="http://schemas.openxmlformats.org/spreadsheetml/2006/main" count="2231" uniqueCount="1617">
  <si>
    <t>Note:The capital-to-asset ratio has been calculated by dividing shareholders' equity by total assets.</t>
    <phoneticPr fontId="12"/>
  </si>
  <si>
    <t>Less than 100 shares</t>
    <phoneticPr fontId="12"/>
  </si>
  <si>
    <t>Electricity Demand</t>
    <phoneticPr fontId="12"/>
  </si>
  <si>
    <t>月</t>
  </si>
  <si>
    <t>(MW)</t>
  </si>
  <si>
    <t>(想定)</t>
    <rPh sb="1" eb="3">
      <t>ソウテイ</t>
    </rPh>
    <phoneticPr fontId="12"/>
  </si>
  <si>
    <t>出水率(％）</t>
  </si>
  <si>
    <t>水力　</t>
  </si>
  <si>
    <t>石油　</t>
  </si>
  <si>
    <t>石炭　</t>
  </si>
  <si>
    <t>LNGほか</t>
  </si>
  <si>
    <t>増　資　額</t>
    <phoneticPr fontId="12"/>
  </si>
  <si>
    <t>Date</t>
    <phoneticPr fontId="12"/>
  </si>
  <si>
    <t>Capital  after increase</t>
    <phoneticPr fontId="12"/>
  </si>
  <si>
    <t>千kW</t>
    <rPh sb="0" eb="1">
      <t>セン</t>
    </rPh>
    <phoneticPr fontId="12"/>
  </si>
  <si>
    <t>借入金</t>
  </si>
  <si>
    <t>その他</t>
    <rPh sb="2" eb="3">
      <t>ホカ</t>
    </rPh>
    <phoneticPr fontId="12"/>
  </si>
  <si>
    <t>(MW)</t>
    <phoneticPr fontId="12"/>
  </si>
  <si>
    <t>Nov.</t>
    <phoneticPr fontId="12"/>
  </si>
  <si>
    <t>環境調査、環境緑化の設計・施工</t>
    <rPh sb="10" eb="12">
      <t>セッケイ</t>
    </rPh>
    <rPh sb="13" eb="15">
      <t>セコウ</t>
    </rPh>
    <phoneticPr fontId="12"/>
  </si>
  <si>
    <t>15-1 Ushijima, Toyama City 930-8686, Japan</t>
    <phoneticPr fontId="12"/>
  </si>
  <si>
    <t>流動資産</t>
  </si>
  <si>
    <t>-</t>
  </si>
  <si>
    <t>　その他</t>
  </si>
  <si>
    <t>合　　　　　計</t>
  </si>
  <si>
    <t>固定負債</t>
  </si>
  <si>
    <t>流動負債</t>
  </si>
  <si>
    <t>営業収益</t>
  </si>
  <si>
    <t>営業費用</t>
  </si>
  <si>
    <t>営業利益</t>
  </si>
  <si>
    <t>その他損益（△利益）</t>
  </si>
  <si>
    <t>　支払利息</t>
  </si>
  <si>
    <t>渇水準備金引当又は取崩し</t>
  </si>
  <si>
    <t>特別損失</t>
  </si>
  <si>
    <t>税金等調整前当期純利益</t>
  </si>
  <si>
    <t>法人税等調整額</t>
  </si>
  <si>
    <t>営業活動によるキャッシュ・フロー</t>
  </si>
  <si>
    <t>小　　　計</t>
  </si>
  <si>
    <t>投資活動によるキャッシュ・フロー</t>
  </si>
  <si>
    <t>財務活動によるキャッシュ・フロー</t>
  </si>
  <si>
    <t>現金及び現金同等物の期首残高</t>
  </si>
  <si>
    <t>現金及び現金同等物の期末残高</t>
  </si>
  <si>
    <t>水力発電設備</t>
  </si>
  <si>
    <t>火力発電設備</t>
  </si>
  <si>
    <t>原子力発電設備　</t>
  </si>
  <si>
    <t>送変配電設備</t>
  </si>
  <si>
    <t>その他固定資産</t>
  </si>
  <si>
    <t>流動資産　　</t>
  </si>
  <si>
    <t>Net Assets per Share</t>
  </si>
  <si>
    <t>Shareholders' Equity</t>
    <phoneticPr fontId="12"/>
  </si>
  <si>
    <t>Capital-to-asset Ratio</t>
    <phoneticPr fontId="12"/>
  </si>
  <si>
    <t>(注)売上高経常利益率＝経常損益／売上高</t>
    <rPh sb="14" eb="16">
      <t>ソンエキ</t>
    </rPh>
    <phoneticPr fontId="12"/>
  </si>
  <si>
    <t xml:space="preserve">      2.The share price as of March 31 has been used for each fiscal year.</t>
    <phoneticPr fontId="12"/>
  </si>
  <si>
    <t xml:space="preserve">      3.The price-to-earnings ratio(PER) has not been calculated when net income per share is negative.</t>
    <phoneticPr fontId="12"/>
  </si>
  <si>
    <t>　電灯料</t>
  </si>
  <si>
    <t>　電力料</t>
  </si>
  <si>
    <t>　人件費</t>
  </si>
  <si>
    <t>　燃料費</t>
  </si>
  <si>
    <t>　修繕費</t>
  </si>
  <si>
    <t>　減価償却費</t>
  </si>
  <si>
    <t>　購入電力料</t>
  </si>
  <si>
    <t>　諸税（法人税除く）</t>
  </si>
  <si>
    <t>普通株１株当たり（円）</t>
  </si>
  <si>
    <t>　配当金</t>
  </si>
  <si>
    <t>特別利益</t>
    <rPh sb="0" eb="2">
      <t>トクベツ</t>
    </rPh>
    <rPh sb="2" eb="4">
      <t>リエキ</t>
    </rPh>
    <phoneticPr fontId="12"/>
  </si>
  <si>
    <t xml:space="preserve">100株未満 </t>
  </si>
  <si>
    <t>100～499株</t>
  </si>
  <si>
    <t>500～999株</t>
  </si>
  <si>
    <t xml:space="preserve"> 合   計　</t>
  </si>
  <si>
    <t>その他法人</t>
    <rPh sb="3" eb="5">
      <t>ホウジン</t>
    </rPh>
    <phoneticPr fontId="12"/>
  </si>
  <si>
    <t xml:space="preserve">個人・その他 </t>
    <rPh sb="5" eb="6">
      <t>タ</t>
    </rPh>
    <phoneticPr fontId="12"/>
  </si>
  <si>
    <t>その他</t>
    <rPh sb="2" eb="3">
      <t>タ</t>
    </rPh>
    <phoneticPr fontId="12"/>
  </si>
  <si>
    <t>(単位：人)</t>
    <phoneticPr fontId="12"/>
  </si>
  <si>
    <t>(注)株価は月末終値。</t>
  </si>
  <si>
    <t>百万円</t>
    <rPh sb="0" eb="3">
      <t>ヒャクマンエン</t>
    </rPh>
    <phoneticPr fontId="12"/>
  </si>
  <si>
    <t>カ所</t>
    <rPh sb="1" eb="2">
      <t>ショ</t>
    </rPh>
    <phoneticPr fontId="12"/>
  </si>
  <si>
    <t>人</t>
    <rPh sb="0" eb="1">
      <t>ニン</t>
    </rPh>
    <phoneticPr fontId="12"/>
  </si>
  <si>
    <t>Substations</t>
  </si>
  <si>
    <t>Capital over Time</t>
    <phoneticPr fontId="12"/>
  </si>
  <si>
    <t>Amount of increase</t>
    <phoneticPr fontId="12"/>
  </si>
  <si>
    <t>Company Overview</t>
    <phoneticPr fontId="12"/>
  </si>
  <si>
    <t>Company Profile</t>
    <phoneticPr fontId="12"/>
  </si>
  <si>
    <t>Ordinary Expenses</t>
  </si>
  <si>
    <t>有利子負債残高</t>
  </si>
  <si>
    <t>(注)総資産営業利益率＝税引後営業利益／総資産</t>
  </si>
  <si>
    <t>Shareholders' Equity</t>
  </si>
  <si>
    <t>(注)自己資本比率＝自己資本／総資産</t>
  </si>
  <si>
    <t>Ratio of Net Income to Sales</t>
  </si>
  <si>
    <t>－</t>
    <phoneticPr fontId="12"/>
  </si>
  <si>
    <t>その他の包括利益累計額</t>
    <rPh sb="2" eb="3">
      <t>タ</t>
    </rPh>
    <rPh sb="4" eb="6">
      <t>ホウカツ</t>
    </rPh>
    <rPh sb="6" eb="8">
      <t>リエキ</t>
    </rPh>
    <rPh sb="8" eb="11">
      <t>ルイケイガク</t>
    </rPh>
    <phoneticPr fontId="12"/>
  </si>
  <si>
    <t>Ratio of Ordinary Income to Sales</t>
  </si>
  <si>
    <t>Return on Total Assets</t>
  </si>
  <si>
    <t>Non-consolidated Balance Sheets</t>
  </si>
  <si>
    <t>７．連結財務データ</t>
    <phoneticPr fontId="12"/>
  </si>
  <si>
    <t>Electricity Supply</t>
    <phoneticPr fontId="12"/>
  </si>
  <si>
    <t>Electricity Sales</t>
  </si>
  <si>
    <t>Other</t>
    <phoneticPr fontId="12"/>
  </si>
  <si>
    <t>Total</t>
    <phoneticPr fontId="12"/>
  </si>
  <si>
    <t>Share Data</t>
    <phoneticPr fontId="12"/>
  </si>
  <si>
    <t>Notes:1.Figures in parentheses indicate the percentage of the total value.</t>
    <phoneticPr fontId="12"/>
  </si>
  <si>
    <t>Breakdown of Shareholders by Category</t>
    <phoneticPr fontId="12"/>
  </si>
  <si>
    <t>Breakdown of Shareholdings by Region</t>
    <phoneticPr fontId="12"/>
  </si>
  <si>
    <t>Consolidated Financial Data</t>
    <phoneticPr fontId="12"/>
  </si>
  <si>
    <t>普通株1株当たり当期純損益(円)</t>
    <rPh sb="11" eb="13">
      <t>ソンエキ</t>
    </rPh>
    <phoneticPr fontId="12"/>
  </si>
  <si>
    <t>９．株式の状況</t>
    <phoneticPr fontId="12"/>
  </si>
  <si>
    <t>10．環境への取組み</t>
    <rPh sb="7" eb="9">
      <t>トリク</t>
    </rPh>
    <phoneticPr fontId="12"/>
  </si>
  <si>
    <t>Return on Equity</t>
    <phoneticPr fontId="12"/>
  </si>
  <si>
    <t xml:space="preserve">  Interest expenses</t>
    <phoneticPr fontId="12"/>
  </si>
  <si>
    <t>経常損益</t>
    <rPh sb="2" eb="4">
      <t>ソンエキ</t>
    </rPh>
    <phoneticPr fontId="12"/>
  </si>
  <si>
    <t>Loans</t>
  </si>
  <si>
    <t>Return on Equity</t>
  </si>
  <si>
    <t>Consolidated Balance Sheets</t>
  </si>
  <si>
    <t>Operating expenses</t>
  </si>
  <si>
    <t>Operating income</t>
  </si>
  <si>
    <t>(Billions of yen)</t>
  </si>
  <si>
    <t>Total</t>
  </si>
  <si>
    <t>Thermal</t>
  </si>
  <si>
    <t>Nuclear</t>
  </si>
  <si>
    <t>Hydro</t>
  </si>
  <si>
    <t>自己資本</t>
    <rPh sb="0" eb="2">
      <t>ジコ</t>
    </rPh>
    <phoneticPr fontId="12"/>
  </si>
  <si>
    <t>データセンター事業</t>
    <rPh sb="7" eb="9">
      <t>ジギョウ</t>
    </rPh>
    <phoneticPr fontId="12"/>
  </si>
  <si>
    <r>
      <t>販売</t>
    </r>
    <r>
      <rPr>
        <sz val="11"/>
        <rFont val="ＭＳ 明朝"/>
        <family val="1"/>
        <charset val="128"/>
      </rPr>
      <t>(</t>
    </r>
    <r>
      <rPr>
        <sz val="11"/>
        <rFont val="ＭＳ 明朝"/>
        <family val="1"/>
        <charset val="128"/>
      </rPr>
      <t>使用</t>
    </r>
    <r>
      <rPr>
        <sz val="11"/>
        <rFont val="ＭＳ 明朝"/>
        <family val="1"/>
        <charset val="128"/>
      </rPr>
      <t>)</t>
    </r>
    <r>
      <rPr>
        <sz val="11"/>
        <rFont val="ＭＳ 明朝"/>
        <family val="1"/>
        <charset val="128"/>
      </rPr>
      <t>電力量(10億kWh)</t>
    </r>
    <rPh sb="0" eb="2">
      <t>ハンバイ</t>
    </rPh>
    <phoneticPr fontId="12"/>
  </si>
  <si>
    <t>社　債</t>
    <rPh sb="0" eb="1">
      <t>シャ</t>
    </rPh>
    <rPh sb="2" eb="3">
      <t>サイ</t>
    </rPh>
    <phoneticPr fontId="12"/>
  </si>
  <si>
    <t>Capital Investment</t>
    <phoneticPr fontId="12"/>
  </si>
  <si>
    <t>会社名</t>
  </si>
  <si>
    <t>主な事業内容</t>
  </si>
  <si>
    <t>日本海発電（株）</t>
  </si>
  <si>
    <t>水力発電・変電設備の保守</t>
  </si>
  <si>
    <t>日本海コンクリート工業（株）</t>
  </si>
  <si>
    <t>コンクリートポール・パイルの製造・販売</t>
  </si>
  <si>
    <t>ソフトウェアの開発・保守</t>
  </si>
  <si>
    <t>北電パートナーサービス（株）</t>
  </si>
  <si>
    <t>富山共同自家発電（株）</t>
  </si>
  <si>
    <t>日本海建興（株）</t>
  </si>
  <si>
    <t>土木・建築工事の設計・施工</t>
  </si>
  <si>
    <t>北陸電気工事（株）</t>
  </si>
  <si>
    <t>電気工事</t>
  </si>
  <si>
    <t>北陸計器工業（株）</t>
  </si>
  <si>
    <t>変圧器・配電盤の製造・販売</t>
  </si>
  <si>
    <t>（株）ケーブルテレビ富山</t>
  </si>
  <si>
    <t>火力・原子力発電設備に関する工事</t>
    <rPh sb="11" eb="12">
      <t>カン</t>
    </rPh>
    <phoneticPr fontId="12"/>
  </si>
  <si>
    <t xml:space="preserve">（株）北陸電力リビングサービス </t>
    <rPh sb="3" eb="5">
      <t>ホクリク</t>
    </rPh>
    <rPh sb="5" eb="7">
      <t>デンリョク</t>
    </rPh>
    <phoneticPr fontId="12"/>
  </si>
  <si>
    <t>自家用電力の発電</t>
    <rPh sb="0" eb="3">
      <t>ジカヨウ</t>
    </rPh>
    <rPh sb="3" eb="5">
      <t>デンリョク</t>
    </rPh>
    <rPh sb="6" eb="8">
      <t>ハツデン</t>
    </rPh>
    <phoneticPr fontId="12"/>
  </si>
  <si>
    <t>電力量計等の製造・修理・試験</t>
    <rPh sb="12" eb="14">
      <t>シケン</t>
    </rPh>
    <phoneticPr fontId="12"/>
  </si>
  <si>
    <t>北陸電力株式会社</t>
    <rPh sb="0" eb="2">
      <t>ホクリク</t>
    </rPh>
    <rPh sb="2" eb="4">
      <t>デンリョク</t>
    </rPh>
    <rPh sb="4" eb="6">
      <t>カブシキ</t>
    </rPh>
    <rPh sb="6" eb="8">
      <t>カイシャ</t>
    </rPh>
    <phoneticPr fontId="12"/>
  </si>
  <si>
    <t>〒930-8686　富山県富山市牛島町15番１号</t>
    <rPh sb="10" eb="13">
      <t>トヤマケン</t>
    </rPh>
    <rPh sb="13" eb="16">
      <t>トヤマシ</t>
    </rPh>
    <rPh sb="16" eb="18">
      <t>ウシジマ</t>
    </rPh>
    <rPh sb="18" eb="19">
      <t>マチ</t>
    </rPh>
    <rPh sb="21" eb="22">
      <t>バン</t>
    </rPh>
    <rPh sb="23" eb="24">
      <t>ゴウ</t>
    </rPh>
    <phoneticPr fontId="12"/>
  </si>
  <si>
    <t>株主資本</t>
    <rPh sb="0" eb="2">
      <t>カブヌシ</t>
    </rPh>
    <rPh sb="2" eb="4">
      <t>シホン</t>
    </rPh>
    <phoneticPr fontId="12"/>
  </si>
  <si>
    <t>特別利益</t>
    <rPh sb="2" eb="4">
      <t>リエキ</t>
    </rPh>
    <phoneticPr fontId="12"/>
  </si>
  <si>
    <t>現金及び現金同等物に係る換算差額</t>
    <rPh sb="10" eb="11">
      <t>カカ</t>
    </rPh>
    <rPh sb="12" eb="14">
      <t>カンザン</t>
    </rPh>
    <rPh sb="14" eb="16">
      <t>サガク</t>
    </rPh>
    <phoneticPr fontId="12"/>
  </si>
  <si>
    <t>現金及び現金同等物の増加額（又は減少額）</t>
    <rPh sb="10" eb="12">
      <t>ゾウカ</t>
    </rPh>
    <rPh sb="12" eb="13">
      <t>ガク</t>
    </rPh>
    <rPh sb="14" eb="15">
      <t>マタ</t>
    </rPh>
    <rPh sb="16" eb="19">
      <t>ゲンショウガク</t>
    </rPh>
    <phoneticPr fontId="12"/>
  </si>
  <si>
    <t>(注)自己資本＝純資産</t>
    <rPh sb="3" eb="5">
      <t>ジコ</t>
    </rPh>
    <phoneticPr fontId="12"/>
  </si>
  <si>
    <t>㎞</t>
  </si>
  <si>
    <t>１．北陸電力の概要</t>
    <phoneticPr fontId="12"/>
  </si>
  <si>
    <t>２．電力需要</t>
    <phoneticPr fontId="12"/>
  </si>
  <si>
    <t>Internet connectivity</t>
  </si>
  <si>
    <t>meters and other instrumentation</t>
  </si>
  <si>
    <t>３．電力供給</t>
    <phoneticPr fontId="12"/>
  </si>
  <si>
    <t>５．設備投資</t>
    <phoneticPr fontId="12"/>
  </si>
  <si>
    <t>６．電気料金</t>
    <rPh sb="2" eb="4">
      <t>デンキ</t>
    </rPh>
    <rPh sb="4" eb="6">
      <t>リョウキン</t>
    </rPh>
    <phoneticPr fontId="12"/>
  </si>
  <si>
    <t>Electricity Use by Season</t>
    <phoneticPr fontId="12"/>
  </si>
  <si>
    <t>Electricity Use by Time of Day</t>
    <phoneticPr fontId="12"/>
  </si>
  <si>
    <t>(単位：百万kWh)</t>
    <rPh sb="1" eb="3">
      <t>タンイ</t>
    </rPh>
    <phoneticPr fontId="12"/>
  </si>
  <si>
    <t>非連結子会社との合併に伴う現金及び現金同等物の増加額</t>
    <rPh sb="0" eb="1">
      <t>ヒ</t>
    </rPh>
    <rPh sb="1" eb="3">
      <t>レンケツ</t>
    </rPh>
    <rPh sb="3" eb="6">
      <t>コガイシャ</t>
    </rPh>
    <rPh sb="8" eb="10">
      <t>ガッペイ</t>
    </rPh>
    <rPh sb="11" eb="12">
      <t>トモナ</t>
    </rPh>
    <rPh sb="13" eb="15">
      <t>ゲンキン</t>
    </rPh>
    <rPh sb="15" eb="16">
      <t>オヨ</t>
    </rPh>
    <rPh sb="17" eb="19">
      <t>ゲンキン</t>
    </rPh>
    <rPh sb="19" eb="21">
      <t>ドウトウ</t>
    </rPh>
    <rPh sb="21" eb="22">
      <t>ブツ</t>
    </rPh>
    <rPh sb="23" eb="25">
      <t>ゾウカ</t>
    </rPh>
    <rPh sb="25" eb="26">
      <t>ガク</t>
    </rPh>
    <phoneticPr fontId="12"/>
  </si>
  <si>
    <t>税引前当期純損益</t>
    <rPh sb="5" eb="6">
      <t>ジュン</t>
    </rPh>
    <rPh sb="6" eb="7">
      <t>ソン</t>
    </rPh>
    <phoneticPr fontId="12"/>
  </si>
  <si>
    <t>　当期純損益</t>
    <rPh sb="3" eb="4">
      <t>ジュン</t>
    </rPh>
    <rPh sb="4" eb="5">
      <t>ソン</t>
    </rPh>
    <phoneticPr fontId="12"/>
  </si>
  <si>
    <t>Notes:1.The price-to-book ratio(PBR) has been calculated by dividing the share price by net assets per share.</t>
    <phoneticPr fontId="12"/>
  </si>
  <si>
    <t>Electricity Supply</t>
    <phoneticPr fontId="12"/>
  </si>
  <si>
    <t>経常利益</t>
  </si>
  <si>
    <t>北陸電力</t>
  </si>
  <si>
    <t>表1：会社概要</t>
  </si>
  <si>
    <t>設立年月日</t>
  </si>
  <si>
    <t>資本金</t>
  </si>
  <si>
    <t>発電設備</t>
  </si>
  <si>
    <t>－</t>
  </si>
  <si>
    <t>送配電設備</t>
  </si>
  <si>
    <t>変電設備</t>
  </si>
  <si>
    <t>変電所数</t>
  </si>
  <si>
    <t xml:space="preserve">         </t>
  </si>
  <si>
    <t>表2：資本金の推移</t>
  </si>
  <si>
    <t>年  月  日</t>
  </si>
  <si>
    <t>増資後資本金</t>
  </si>
  <si>
    <t>(百万円)</t>
  </si>
  <si>
    <t>出資比率(％)</t>
  </si>
  <si>
    <t>ＬＮＧの販売</t>
    <rPh sb="4" eb="6">
      <t>ハンバイ</t>
    </rPh>
    <phoneticPr fontId="12"/>
  </si>
  <si>
    <t>合計</t>
  </si>
  <si>
    <t>火力</t>
  </si>
  <si>
    <t>原子力</t>
  </si>
  <si>
    <t>従業員数</t>
  </si>
  <si>
    <t>Nuclear Power Capacity Factor and Flow Rate</t>
    <phoneticPr fontId="12"/>
  </si>
  <si>
    <t>Number and Duration of Outages per Household</t>
    <phoneticPr fontId="12"/>
  </si>
  <si>
    <t>Credit Ratings</t>
    <phoneticPr fontId="12"/>
  </si>
  <si>
    <t xml:space="preserve">Notes:l.Peak load is defined as the average of the three highest daily loads, which is obtained by averaging </t>
    <phoneticPr fontId="12"/>
  </si>
  <si>
    <t xml:space="preserve">Thermal Power Plant SOx and NOx Emission intensity </t>
    <phoneticPr fontId="12"/>
  </si>
  <si>
    <t>引当金</t>
    <rPh sb="0" eb="2">
      <t>ヒキアテ</t>
    </rPh>
    <rPh sb="2" eb="3">
      <t>キン</t>
    </rPh>
    <phoneticPr fontId="12"/>
  </si>
  <si>
    <t>非支配株主に帰属する当期純利益</t>
    <rPh sb="0" eb="1">
      <t>ヒ</t>
    </rPh>
    <rPh sb="1" eb="3">
      <t>シハイ</t>
    </rPh>
    <rPh sb="3" eb="5">
      <t>カブヌシ</t>
    </rPh>
    <rPh sb="6" eb="8">
      <t>キゾク</t>
    </rPh>
    <rPh sb="10" eb="12">
      <t>トウキ</t>
    </rPh>
    <rPh sb="12" eb="15">
      <t>ジュンリエキ</t>
    </rPh>
    <phoneticPr fontId="12"/>
  </si>
  <si>
    <t>４．電力供給設備</t>
    <phoneticPr fontId="12"/>
  </si>
  <si>
    <t>Electricity Supply Facilities</t>
    <phoneticPr fontId="12"/>
  </si>
  <si>
    <t>Installed Capacity</t>
    <phoneticPr fontId="12"/>
  </si>
  <si>
    <t>親会社株主に帰属する当期純損益</t>
    <rPh sb="0" eb="3">
      <t>オヤガイシャ</t>
    </rPh>
    <rPh sb="3" eb="5">
      <t>カブヌシ</t>
    </rPh>
    <rPh sb="6" eb="8">
      <t>キゾク</t>
    </rPh>
    <rPh sb="10" eb="12">
      <t>トウキ</t>
    </rPh>
    <rPh sb="12" eb="15">
      <t>ジュンソンエキ</t>
    </rPh>
    <phoneticPr fontId="12"/>
  </si>
  <si>
    <t>百万円※２</t>
    <rPh sb="0" eb="3">
      <t>ヒャクマンエン</t>
    </rPh>
    <phoneticPr fontId="12"/>
  </si>
  <si>
    <t>発電事業</t>
    <rPh sb="0" eb="2">
      <t>ハツデン</t>
    </rPh>
    <rPh sb="2" eb="4">
      <t>ジギョウ</t>
    </rPh>
    <phoneticPr fontId="12"/>
  </si>
  <si>
    <t>北陸電力ビズ・エナジーソリューション(株)</t>
    <rPh sb="0" eb="2">
      <t>ホクリク</t>
    </rPh>
    <rPh sb="2" eb="4">
      <t>デンリョク</t>
    </rPh>
    <rPh sb="18" eb="21">
      <t>カブ</t>
    </rPh>
    <phoneticPr fontId="12"/>
  </si>
  <si>
    <t>エネルギーソリューション事業</t>
    <rPh sb="12" eb="14">
      <t>ジギョウ</t>
    </rPh>
    <phoneticPr fontId="12"/>
  </si>
  <si>
    <t>Consolidated Statements of Operations</t>
    <phoneticPr fontId="12"/>
  </si>
  <si>
    <t>Consolidated Financial Data</t>
    <phoneticPr fontId="12"/>
  </si>
  <si>
    <t>経常損益※１</t>
    <rPh sb="2" eb="4">
      <t>ソンエキ</t>
    </rPh>
    <phoneticPr fontId="12"/>
  </si>
  <si>
    <t>当期純損益※１</t>
    <rPh sb="3" eb="5">
      <t>ソンエキ</t>
    </rPh>
    <phoneticPr fontId="12"/>
  </si>
  <si>
    <t>Net Income/loss(Consolidated and Non-consolidated)</t>
  </si>
  <si>
    <t>1%未満</t>
    <rPh sb="2" eb="4">
      <t>ミマン</t>
    </rPh>
    <phoneticPr fontId="12"/>
  </si>
  <si>
    <t>卸電力取引所受電</t>
    <rPh sb="0" eb="1">
      <t>オロシ</t>
    </rPh>
    <rPh sb="1" eb="3">
      <t>デンリョク</t>
    </rPh>
    <rPh sb="3" eb="5">
      <t>トリヒキ</t>
    </rPh>
    <rPh sb="5" eb="6">
      <t>ジョ</t>
    </rPh>
    <rPh sb="6" eb="8">
      <t>ジュデン</t>
    </rPh>
    <phoneticPr fontId="12"/>
  </si>
  <si>
    <t>Hydro</t>
    <phoneticPr fontId="12"/>
  </si>
  <si>
    <t>Hydro(over 30MW)</t>
    <phoneticPr fontId="12"/>
  </si>
  <si>
    <t>Hydro(FIT)</t>
    <phoneticPr fontId="12"/>
  </si>
  <si>
    <t>Oil</t>
    <phoneticPr fontId="12"/>
  </si>
  <si>
    <t>Coal</t>
    <phoneticPr fontId="12"/>
  </si>
  <si>
    <t>LNG and other</t>
    <phoneticPr fontId="12"/>
  </si>
  <si>
    <t>Nuclear</t>
    <phoneticPr fontId="12"/>
  </si>
  <si>
    <t>PV and Wind etc.(FIT)</t>
    <phoneticPr fontId="12"/>
  </si>
  <si>
    <t>PV and Wind etc.,excluding FIT</t>
    <phoneticPr fontId="12"/>
  </si>
  <si>
    <t>Purchased electricity in JEPX</t>
    <phoneticPr fontId="12"/>
  </si>
  <si>
    <t>Others</t>
    <phoneticPr fontId="12"/>
  </si>
  <si>
    <t xml:space="preserve">     2.※２ 親会社株主に帰属する当期純損益。</t>
    <rPh sb="10" eb="13">
      <t>オヤガイシャ</t>
    </rPh>
    <rPh sb="13" eb="15">
      <t>カブヌシ</t>
    </rPh>
    <rPh sb="16" eb="18">
      <t>キゾク</t>
    </rPh>
    <rPh sb="20" eb="22">
      <t>トウキ</t>
    </rPh>
    <rPh sb="22" eb="25">
      <t>ジュンソンエキ</t>
    </rPh>
    <phoneticPr fontId="12"/>
  </si>
  <si>
    <t>千kW※３</t>
    <rPh sb="0" eb="1">
      <t>セン</t>
    </rPh>
    <phoneticPr fontId="12"/>
  </si>
  <si>
    <t>千kVA</t>
    <rPh sb="0" eb="1">
      <t>セン</t>
    </rPh>
    <phoneticPr fontId="12"/>
  </si>
  <si>
    <t>百万kWh</t>
    <rPh sb="0" eb="2">
      <t>ヒャクマン</t>
    </rPh>
    <phoneticPr fontId="12"/>
  </si>
  <si>
    <t xml:space="preserve">     4.従業員数は就業人員数。</t>
    <phoneticPr fontId="12"/>
  </si>
  <si>
    <t xml:space="preserve">       4.Includes all workers at the company.</t>
    <phoneticPr fontId="12"/>
  </si>
  <si>
    <t xml:space="preserve">     5.四捨五入のため合計が合わない場合がある。</t>
    <rPh sb="7" eb="11">
      <t>シシャゴニュウ</t>
    </rPh>
    <rPh sb="14" eb="16">
      <t>ゴウケイ</t>
    </rPh>
    <rPh sb="17" eb="18">
      <t>ア</t>
    </rPh>
    <rPh sb="21" eb="23">
      <t>バアイ</t>
    </rPh>
    <phoneticPr fontId="12"/>
  </si>
  <si>
    <t xml:space="preserve">       5.There may be a slight discrepancy in totals due to rounding.</t>
    <phoneticPr fontId="12"/>
  </si>
  <si>
    <t>Supply and Demand Plan(Peak Load in Hokuriku area)</t>
    <phoneticPr fontId="12"/>
  </si>
  <si>
    <t>(単位：千kW)</t>
    <rPh sb="4" eb="5">
      <t>セン</t>
    </rPh>
    <phoneticPr fontId="12"/>
  </si>
  <si>
    <t>総資産の推移(連結･個別)</t>
    <rPh sb="10" eb="12">
      <t>コベツ</t>
    </rPh>
    <phoneticPr fontId="12"/>
  </si>
  <si>
    <t>経常損益の推移(連結･個別)</t>
    <rPh sb="0" eb="2">
      <t>ケイジョウ</t>
    </rPh>
    <rPh sb="2" eb="4">
      <t>ソンエキ</t>
    </rPh>
    <phoneticPr fontId="12"/>
  </si>
  <si>
    <t>当期純損益の推移(連結･個別)</t>
    <rPh sb="2" eb="3">
      <t>ジュン</t>
    </rPh>
    <rPh sb="3" eb="5">
      <t>ソンエキ</t>
    </rPh>
    <phoneticPr fontId="12"/>
  </si>
  <si>
    <t>季節によって異なる電気の使われ方</t>
  </si>
  <si>
    <t>時間帯によって異なる電気の使われ方</t>
  </si>
  <si>
    <t>原子力設備利用率・出水率の推移</t>
  </si>
  <si>
    <t>お客さま１戸当たりの停電の推移</t>
  </si>
  <si>
    <t>資金調達の推移</t>
  </si>
  <si>
    <t>格付取得状況</t>
  </si>
  <si>
    <t>北陸電力の電気料金の推移</t>
  </si>
  <si>
    <t>経常利益の推移</t>
  </si>
  <si>
    <t>有利子負債残高の推移</t>
  </si>
  <si>
    <t>自己資本の推移</t>
  </si>
  <si>
    <t>自己資本比率の推移</t>
  </si>
  <si>
    <t>総資産利益率の推移</t>
  </si>
  <si>
    <r>
      <t>売上高</t>
    </r>
    <r>
      <rPr>
        <sz val="11"/>
        <rFont val="ＭＳ 明朝"/>
        <family val="1"/>
        <charset val="128"/>
      </rPr>
      <t>当期純利益率の推移</t>
    </r>
    <rPh sb="3" eb="5">
      <t>トウキ</t>
    </rPh>
    <rPh sb="5" eb="6">
      <t>ジュン</t>
    </rPh>
    <rPh sb="6" eb="8">
      <t>リエキ</t>
    </rPh>
    <phoneticPr fontId="12"/>
  </si>
  <si>
    <t>売上高経常利益率の推移</t>
    <rPh sb="0" eb="2">
      <t>ウリアゲ</t>
    </rPh>
    <rPh sb="2" eb="3">
      <t>ダカ</t>
    </rPh>
    <rPh sb="3" eb="5">
      <t>ケイジョウ</t>
    </rPh>
    <rPh sb="5" eb="7">
      <t>リエキ</t>
    </rPh>
    <rPh sb="7" eb="8">
      <t>リツ</t>
    </rPh>
    <rPh sb="9" eb="11">
      <t>スイイ</t>
    </rPh>
    <phoneticPr fontId="12"/>
  </si>
  <si>
    <t>連結損益計算書</t>
  </si>
  <si>
    <t>資産構成の推移</t>
  </si>
  <si>
    <t>自己資本の推移</t>
    <rPh sb="0" eb="2">
      <t>ジコ</t>
    </rPh>
    <rPh sb="2" eb="4">
      <t>シホン</t>
    </rPh>
    <phoneticPr fontId="12"/>
  </si>
  <si>
    <t>経常収益の推移</t>
    <rPh sb="2" eb="4">
      <t>シュウエキ</t>
    </rPh>
    <phoneticPr fontId="12"/>
  </si>
  <si>
    <t>経常費用の推移</t>
    <rPh sb="2" eb="4">
      <t>ヒヨウ</t>
    </rPh>
    <phoneticPr fontId="12"/>
  </si>
  <si>
    <t>売上高当期純利益率の推移</t>
    <rPh sb="5" eb="6">
      <t>ジュン</t>
    </rPh>
    <phoneticPr fontId="12"/>
  </si>
  <si>
    <t>売上高経常利益率の推移</t>
  </si>
  <si>
    <t>総資産利益率の推移</t>
    <rPh sb="3" eb="5">
      <t>リエキ</t>
    </rPh>
    <phoneticPr fontId="12"/>
  </si>
  <si>
    <t>支払利息・インタレストカバレッジの推移</t>
    <rPh sb="0" eb="2">
      <t>シハライ</t>
    </rPh>
    <rPh sb="2" eb="4">
      <t>リソク</t>
    </rPh>
    <rPh sb="17" eb="19">
      <t>スイイ</t>
    </rPh>
    <phoneticPr fontId="12"/>
  </si>
  <si>
    <t>有利子負債残高の推移</t>
    <rPh sb="0" eb="3">
      <t>ユウリシ</t>
    </rPh>
    <rPh sb="3" eb="5">
      <t>フサイ</t>
    </rPh>
    <rPh sb="5" eb="7">
      <t>ザンダカ</t>
    </rPh>
    <rPh sb="8" eb="10">
      <t>スイイ</t>
    </rPh>
    <phoneticPr fontId="12"/>
  </si>
  <si>
    <t>配当性向の推移</t>
    <rPh sb="0" eb="2">
      <t>ハイトウ</t>
    </rPh>
    <rPh sb="2" eb="4">
      <t>セイコウ</t>
    </rPh>
    <rPh sb="5" eb="7">
      <t>スイイ</t>
    </rPh>
    <phoneticPr fontId="12"/>
  </si>
  <si>
    <t>貸借対照表</t>
  </si>
  <si>
    <t>損益計算書</t>
  </si>
  <si>
    <t>所有株式数別株主数の推移</t>
  </si>
  <si>
    <t>所有者別株式数比率の推移</t>
  </si>
  <si>
    <t>地域別株主数分布の推移</t>
  </si>
  <si>
    <t>地域別株式数分布の推移</t>
  </si>
  <si>
    <t>株価と売買高の推移</t>
  </si>
  <si>
    <t>太陽光・風力発電からの電力購入推移</t>
  </si>
  <si>
    <t>電力系統図</t>
  </si>
  <si>
    <t>表１</t>
    <rPh sb="0" eb="1">
      <t>ヒョウ</t>
    </rPh>
    <phoneticPr fontId="12"/>
  </si>
  <si>
    <t>表２</t>
    <rPh sb="0" eb="1">
      <t>ヒョウ</t>
    </rPh>
    <phoneticPr fontId="12"/>
  </si>
  <si>
    <t>表３</t>
    <rPh sb="0" eb="1">
      <t>ヒョウ</t>
    </rPh>
    <phoneticPr fontId="12"/>
  </si>
  <si>
    <t>表４</t>
    <rPh sb="0" eb="1">
      <t>ヒョウ</t>
    </rPh>
    <phoneticPr fontId="12"/>
  </si>
  <si>
    <t>表５</t>
    <rPh sb="0" eb="1">
      <t>ヒョウ</t>
    </rPh>
    <phoneticPr fontId="12"/>
  </si>
  <si>
    <t>表６</t>
    <rPh sb="0" eb="1">
      <t>ヒョウ</t>
    </rPh>
    <phoneticPr fontId="12"/>
  </si>
  <si>
    <t>表７</t>
    <rPh sb="0" eb="1">
      <t>ヒョウ</t>
    </rPh>
    <phoneticPr fontId="12"/>
  </si>
  <si>
    <t>表８</t>
    <rPh sb="0" eb="1">
      <t>ヒョウ</t>
    </rPh>
    <phoneticPr fontId="12"/>
  </si>
  <si>
    <t>表９</t>
    <rPh sb="0" eb="1">
      <t>ヒョウ</t>
    </rPh>
    <phoneticPr fontId="12"/>
  </si>
  <si>
    <t>図１</t>
    <rPh sb="0" eb="1">
      <t>ズ</t>
    </rPh>
    <phoneticPr fontId="12"/>
  </si>
  <si>
    <t>需給計画(北陸エリア最大電力)</t>
    <rPh sb="5" eb="7">
      <t>ホクリク</t>
    </rPh>
    <phoneticPr fontId="12"/>
  </si>
  <si>
    <t>図2：電力系統図</t>
    <rPh sb="2" eb="4">
      <t>デンリョク</t>
    </rPh>
    <rPh sb="4" eb="6">
      <t>ケイトウ</t>
    </rPh>
    <rPh sb="6" eb="7">
      <t>ズ</t>
    </rPh>
    <phoneticPr fontId="12"/>
  </si>
  <si>
    <t>Company Overview</t>
  </si>
  <si>
    <t>Company Profile</t>
  </si>
  <si>
    <t>Capital over Time</t>
  </si>
  <si>
    <t>Ordinary Income/loss(Consolidated and Non-consolidated)</t>
  </si>
  <si>
    <t>Electricity Demand</t>
  </si>
  <si>
    <t>Electricity Use by Season</t>
  </si>
  <si>
    <t>Electricity Use by Time of Day</t>
  </si>
  <si>
    <t>Electricity Supply</t>
  </si>
  <si>
    <t>Supply and Demand Plan(Peak Load in Hokuriku area)</t>
  </si>
  <si>
    <t>Nuclear Power Capacity Factor and Flow Rate</t>
  </si>
  <si>
    <t>Number and Duration of Outages per Household</t>
  </si>
  <si>
    <t>Electricity Supply Facilities</t>
  </si>
  <si>
    <t>Capital Investment</t>
  </si>
  <si>
    <t>Fund Procurement</t>
  </si>
  <si>
    <t>Credit Ratings</t>
  </si>
  <si>
    <t>Consolidated Financial Data</t>
  </si>
  <si>
    <t>Ordinary Income</t>
  </si>
  <si>
    <t>Outstanding Interest-bearing Debt</t>
  </si>
  <si>
    <t>Capital-to-asset Ratio</t>
  </si>
  <si>
    <t>Net Income per Share</t>
  </si>
  <si>
    <t>Price-to-book Ratio</t>
  </si>
  <si>
    <t>Consolidated Statements of Operations</t>
  </si>
  <si>
    <t>Consolidated Statement of Cash Flows</t>
  </si>
  <si>
    <t>Non-consolidated Financial Data</t>
  </si>
  <si>
    <t>Breakdown of Assets</t>
  </si>
  <si>
    <t>Interest Expenses and Interest Coverage Ratio</t>
  </si>
  <si>
    <t>Net Income/loss per Share</t>
  </si>
  <si>
    <t>Dividend Ratio</t>
  </si>
  <si>
    <t>Non-consolidated Statements of Operations</t>
  </si>
  <si>
    <t>Share Data</t>
  </si>
  <si>
    <t>Breakdown of Shareholders by Number of Shares Held</t>
  </si>
  <si>
    <t>Breakdown of Shareholders by Category</t>
  </si>
  <si>
    <t>Breakdown of Shareholders by Region</t>
  </si>
  <si>
    <t>Breakdown of Shareholdings by Region</t>
  </si>
  <si>
    <t>Share Price and Trading Volume</t>
  </si>
  <si>
    <t>Electricity Purchased from Solar and Wind Power</t>
  </si>
  <si>
    <t>Company Information</t>
  </si>
  <si>
    <t>Bulk Power System</t>
  </si>
  <si>
    <t>図２</t>
    <rPh sb="0" eb="1">
      <t>ズ</t>
    </rPh>
    <phoneticPr fontId="12"/>
  </si>
  <si>
    <t>Note:All figures are as of March 31 of the fiscal year in question.</t>
    <phoneticPr fontId="12"/>
  </si>
  <si>
    <t>(MW)</t>
    <phoneticPr fontId="12"/>
  </si>
  <si>
    <r>
      <t>Note:</t>
    </r>
    <r>
      <rPr>
        <sz val="9"/>
        <color indexed="12"/>
        <rFont val="ＭＳ 明朝"/>
        <family val="1"/>
        <charset val="128"/>
      </rPr>
      <t>There may be a slight discrepancy in totals due to rounding.</t>
    </r>
    <phoneticPr fontId="12"/>
  </si>
  <si>
    <t>　　 2.FIT電気とは再生可能エネルギーの固定価格買取制度（Feed-in Tariff Program）のもと，調達した</t>
    <rPh sb="8" eb="10">
      <t>デンキ</t>
    </rPh>
    <rPh sb="12" eb="14">
      <t>サイセイ</t>
    </rPh>
    <rPh sb="14" eb="16">
      <t>カノウ</t>
    </rPh>
    <rPh sb="22" eb="24">
      <t>コテイ</t>
    </rPh>
    <rPh sb="24" eb="26">
      <t>カカク</t>
    </rPh>
    <rPh sb="26" eb="28">
      <t>カイトリ</t>
    </rPh>
    <rPh sb="28" eb="30">
      <t>セイド</t>
    </rPh>
    <rPh sb="58" eb="60">
      <t>チョウタツ</t>
    </rPh>
    <phoneticPr fontId="12"/>
  </si>
  <si>
    <t>　　　 北陸電力がこの電気を調達する費用の一部は，北陸電力のお客さま以外の方も含め，電気をご利用の</t>
    <rPh sb="4" eb="6">
      <t>ホクリク</t>
    </rPh>
    <rPh sb="6" eb="8">
      <t>デンリョク</t>
    </rPh>
    <rPh sb="11" eb="13">
      <t>デンキ</t>
    </rPh>
    <rPh sb="14" eb="16">
      <t>チョウタツ</t>
    </rPh>
    <rPh sb="18" eb="20">
      <t>ヒヨウ</t>
    </rPh>
    <rPh sb="21" eb="23">
      <t>イチブ</t>
    </rPh>
    <rPh sb="25" eb="27">
      <t>ホクリク</t>
    </rPh>
    <rPh sb="27" eb="29">
      <t>デンリョク</t>
    </rPh>
    <rPh sb="31" eb="32">
      <t>キャク</t>
    </rPh>
    <rPh sb="34" eb="36">
      <t>イガイ</t>
    </rPh>
    <rPh sb="37" eb="38">
      <t>カタ</t>
    </rPh>
    <rPh sb="39" eb="40">
      <t>フク</t>
    </rPh>
    <rPh sb="42" eb="44">
      <t>デンキ</t>
    </rPh>
    <rPh sb="46" eb="48">
      <t>リヨウ</t>
    </rPh>
    <phoneticPr fontId="12"/>
  </si>
  <si>
    <r>
      <t xml:space="preserve">b.供給予備力
</t>
    </r>
    <r>
      <rPr>
        <sz val="9"/>
        <color indexed="12"/>
        <rFont val="ＭＳ 明朝"/>
        <family val="1"/>
        <charset val="128"/>
      </rPr>
      <t>Reserve capacity</t>
    </r>
    <phoneticPr fontId="12"/>
  </si>
  <si>
    <r>
      <t xml:space="preserve">  供給予備率 b/a </t>
    </r>
    <r>
      <rPr>
        <sz val="11"/>
        <rFont val="ＭＳ 明朝"/>
        <family val="1"/>
        <charset val="128"/>
      </rPr>
      <t xml:space="preserve"> (%)</t>
    </r>
    <r>
      <rPr>
        <sz val="11"/>
        <rFont val="ＭＳ 明朝"/>
        <family val="1"/>
        <charset val="128"/>
      </rPr>
      <t>　　　　</t>
    </r>
    <phoneticPr fontId="12"/>
  </si>
  <si>
    <r>
      <t xml:space="preserve">出水率
</t>
    </r>
    <r>
      <rPr>
        <sz val="9"/>
        <color indexed="12"/>
        <rFont val="ＭＳ 明朝"/>
        <family val="1"/>
        <charset val="128"/>
      </rPr>
      <t>Flow rate</t>
    </r>
    <phoneticPr fontId="12"/>
  </si>
  <si>
    <r>
      <t>項目＼年度</t>
    </r>
    <r>
      <rPr>
        <sz val="9"/>
        <rFont val="ＭＳ 明朝"/>
        <family val="1"/>
        <charset val="128"/>
      </rPr>
      <t xml:space="preserve"> </t>
    </r>
    <r>
      <rPr>
        <sz val="9"/>
        <color indexed="12"/>
        <rFont val="ＭＳ 明朝"/>
        <family val="1"/>
        <charset val="128"/>
      </rPr>
      <t>FY</t>
    </r>
    <rPh sb="0" eb="2">
      <t>コウモク</t>
    </rPh>
    <rPh sb="3" eb="5">
      <t>ネンド</t>
    </rPh>
    <phoneticPr fontId="12"/>
  </si>
  <si>
    <r>
      <t>水力</t>
    </r>
    <r>
      <rPr>
        <sz val="9"/>
        <color indexed="12"/>
        <rFont val="ＭＳ 明朝"/>
        <family val="1"/>
        <charset val="128"/>
      </rPr>
      <t xml:space="preserve"> Hydro</t>
    </r>
    <phoneticPr fontId="12"/>
  </si>
  <si>
    <r>
      <t xml:space="preserve">火力 </t>
    </r>
    <r>
      <rPr>
        <sz val="9"/>
        <color indexed="12"/>
        <rFont val="ＭＳ 明朝"/>
        <family val="1"/>
        <charset val="128"/>
      </rPr>
      <t>Thermal</t>
    </r>
    <phoneticPr fontId="12"/>
  </si>
  <si>
    <r>
      <t xml:space="preserve">原子力 </t>
    </r>
    <r>
      <rPr>
        <sz val="9"/>
        <color indexed="12"/>
        <rFont val="ＭＳ 明朝"/>
        <family val="1"/>
        <charset val="128"/>
      </rPr>
      <t>Nuclear</t>
    </r>
    <phoneticPr fontId="12"/>
  </si>
  <si>
    <r>
      <t>合計</t>
    </r>
    <r>
      <rPr>
        <sz val="9"/>
        <color indexed="12"/>
        <rFont val="ＭＳ 明朝"/>
        <family val="1"/>
        <charset val="128"/>
      </rPr>
      <t xml:space="preserve"> Total</t>
    </r>
    <phoneticPr fontId="12"/>
  </si>
  <si>
    <r>
      <t xml:space="preserve">連結 </t>
    </r>
    <r>
      <rPr>
        <sz val="9"/>
        <color indexed="12"/>
        <rFont val="ＭＳ 明朝"/>
        <family val="1"/>
        <charset val="128"/>
      </rPr>
      <t>Consolidated</t>
    </r>
    <rPh sb="0" eb="1">
      <t>レン</t>
    </rPh>
    <rPh sb="1" eb="2">
      <t>ムスブ</t>
    </rPh>
    <phoneticPr fontId="12"/>
  </si>
  <si>
    <r>
      <t>個別</t>
    </r>
    <r>
      <rPr>
        <sz val="8"/>
        <color indexed="12"/>
        <rFont val="ＭＳ 明朝"/>
        <family val="1"/>
        <charset val="128"/>
      </rPr>
      <t xml:space="preserve"> Non-consolidated</t>
    </r>
    <rPh sb="0" eb="1">
      <t>コ</t>
    </rPh>
    <rPh sb="1" eb="2">
      <t>ベツ</t>
    </rPh>
    <phoneticPr fontId="12"/>
  </si>
  <si>
    <r>
      <t xml:space="preserve">  供給力(送電端)
</t>
    </r>
    <r>
      <rPr>
        <sz val="7"/>
        <color indexed="12"/>
        <rFont val="ＭＳ 明朝"/>
        <family val="1"/>
        <charset val="128"/>
      </rPr>
      <t>Supply capacity(transmission-side)</t>
    </r>
    <phoneticPr fontId="12"/>
  </si>
  <si>
    <r>
      <t xml:space="preserve">a.需要(送電端)
</t>
    </r>
    <r>
      <rPr>
        <sz val="9"/>
        <color indexed="12"/>
        <rFont val="ＭＳ 明朝"/>
        <family val="1"/>
        <charset val="128"/>
      </rPr>
      <t>Demand(transmission-side)</t>
    </r>
    <phoneticPr fontId="12"/>
  </si>
  <si>
    <r>
      <t xml:space="preserve">長期債務格付  </t>
    </r>
    <r>
      <rPr>
        <sz val="9"/>
        <color indexed="12"/>
        <rFont val="ＭＳ 明朝"/>
        <family val="1"/>
        <charset val="128"/>
      </rPr>
      <t>Long-term debt rating</t>
    </r>
    <rPh sb="2" eb="4">
      <t>サイム</t>
    </rPh>
    <phoneticPr fontId="12"/>
  </si>
  <si>
    <r>
      <t xml:space="preserve">格付投資情報センター
</t>
    </r>
    <r>
      <rPr>
        <sz val="9"/>
        <color indexed="12"/>
        <rFont val="ＭＳ 明朝"/>
        <family val="1"/>
        <charset val="128"/>
      </rPr>
      <t>Rating and Investment Information　</t>
    </r>
    <phoneticPr fontId="12"/>
  </si>
  <si>
    <r>
      <t>（注）各年度の電気料金収入(電灯料・電力料)</t>
    </r>
    <r>
      <rPr>
        <vertAlign val="superscript"/>
        <sz val="10"/>
        <rFont val="ＭＳ 明朝"/>
        <family val="1"/>
        <charset val="128"/>
      </rPr>
      <t>※</t>
    </r>
    <r>
      <rPr>
        <sz val="10"/>
        <rFont val="ＭＳ 明朝"/>
        <family val="1"/>
        <charset val="128"/>
      </rPr>
      <t>を販売電力量で除した値をグラフ化したもの。</t>
    </r>
    <rPh sb="1" eb="2">
      <t>チュウ</t>
    </rPh>
    <rPh sb="3" eb="6">
      <t>カクネンド</t>
    </rPh>
    <rPh sb="7" eb="9">
      <t>デンキ</t>
    </rPh>
    <rPh sb="9" eb="11">
      <t>リョウキン</t>
    </rPh>
    <rPh sb="11" eb="13">
      <t>シュウニュウ</t>
    </rPh>
    <rPh sb="14" eb="16">
      <t>デントウ</t>
    </rPh>
    <rPh sb="16" eb="17">
      <t>リョウ</t>
    </rPh>
    <rPh sb="18" eb="20">
      <t>デンリョク</t>
    </rPh>
    <rPh sb="20" eb="21">
      <t>リョウ</t>
    </rPh>
    <rPh sb="24" eb="26">
      <t>ハンバイ</t>
    </rPh>
    <rPh sb="26" eb="28">
      <t>デンリョク</t>
    </rPh>
    <rPh sb="28" eb="29">
      <t>リョウ</t>
    </rPh>
    <rPh sb="30" eb="31">
      <t>ジョ</t>
    </rPh>
    <rPh sb="33" eb="34">
      <t>アタイ</t>
    </rPh>
    <rPh sb="38" eb="39">
      <t>カ</t>
    </rPh>
    <phoneticPr fontId="12"/>
  </si>
  <si>
    <t>(注)総資産利益率＝親会社株主に帰属する当期純損益／総資産</t>
    <rPh sb="10" eb="13">
      <t>オヤガイシャ</t>
    </rPh>
    <rPh sb="13" eb="15">
      <t>カブヌシ</t>
    </rPh>
    <rPh sb="16" eb="18">
      <t>キゾク</t>
    </rPh>
    <rPh sb="20" eb="22">
      <t>トウキ</t>
    </rPh>
    <rPh sb="22" eb="25">
      <t>ジュンソンエキ</t>
    </rPh>
    <phoneticPr fontId="12"/>
  </si>
  <si>
    <t>(注)売上高当期純利益率＝親会社株主に帰属する当期純損益／売上高</t>
    <rPh sb="13" eb="16">
      <t>オヤガイシャ</t>
    </rPh>
    <rPh sb="16" eb="18">
      <t>カブヌシ</t>
    </rPh>
    <rPh sb="19" eb="21">
      <t>キゾク</t>
    </rPh>
    <rPh sb="23" eb="25">
      <t>トウキ</t>
    </rPh>
    <rPh sb="25" eb="28">
      <t>ジュンソンエキ</t>
    </rPh>
    <phoneticPr fontId="12"/>
  </si>
  <si>
    <r>
      <t>資産の部　</t>
    </r>
    <r>
      <rPr>
        <sz val="9"/>
        <color indexed="12"/>
        <rFont val="ＭＳ 明朝"/>
        <family val="1"/>
        <charset val="128"/>
      </rPr>
      <t>　Assets</t>
    </r>
    <rPh sb="0" eb="2">
      <t>シサン</t>
    </rPh>
    <rPh sb="3" eb="4">
      <t>ブ</t>
    </rPh>
    <phoneticPr fontId="12"/>
  </si>
  <si>
    <r>
      <t>純　資　産　合　計</t>
    </r>
    <r>
      <rPr>
        <sz val="11"/>
        <rFont val="ＭＳ 明朝"/>
        <family val="1"/>
        <charset val="128"/>
      </rPr>
      <t/>
    </r>
    <rPh sb="0" eb="1">
      <t>ジュン</t>
    </rPh>
    <rPh sb="2" eb="3">
      <t>シ</t>
    </rPh>
    <rPh sb="4" eb="5">
      <t>サン</t>
    </rPh>
    <phoneticPr fontId="12"/>
  </si>
  <si>
    <t xml:space="preserve"> Total liabilities and net assets</t>
    <phoneticPr fontId="12"/>
  </si>
  <si>
    <t>Electricity business property,plant and equipment</t>
    <phoneticPr fontId="12"/>
  </si>
  <si>
    <t>Nuclear fuel</t>
    <phoneticPr fontId="12"/>
  </si>
  <si>
    <t>投資その他の資産</t>
    <rPh sb="3" eb="4">
      <t>タ</t>
    </rPh>
    <rPh sb="5" eb="7">
      <t>シサン</t>
    </rPh>
    <phoneticPr fontId="12"/>
  </si>
  <si>
    <t>　使用済燃料再処理等積立金</t>
    <rPh sb="8" eb="9">
      <t>トウ</t>
    </rPh>
    <rPh sb="9" eb="11">
      <t>ツミタテ</t>
    </rPh>
    <phoneticPr fontId="12"/>
  </si>
  <si>
    <t>　退職給付に係る資産</t>
    <rPh sb="1" eb="3">
      <t>タイショク</t>
    </rPh>
    <rPh sb="3" eb="5">
      <t>キュウフ</t>
    </rPh>
    <rPh sb="6" eb="7">
      <t>カカ</t>
    </rPh>
    <rPh sb="8" eb="10">
      <t>シサン</t>
    </rPh>
    <phoneticPr fontId="12"/>
  </si>
  <si>
    <t>　その他</t>
    <phoneticPr fontId="12"/>
  </si>
  <si>
    <t>　Other assets</t>
    <phoneticPr fontId="12"/>
  </si>
  <si>
    <t>Current assets</t>
    <phoneticPr fontId="12"/>
  </si>
  <si>
    <t>退職給付引当金</t>
    <rPh sb="0" eb="2">
      <t>タイショク</t>
    </rPh>
    <rPh sb="2" eb="4">
      <t>キュウフ</t>
    </rPh>
    <rPh sb="4" eb="6">
      <t>ヒキアテ</t>
    </rPh>
    <rPh sb="6" eb="7">
      <t>キン</t>
    </rPh>
    <phoneticPr fontId="12"/>
  </si>
  <si>
    <t>退職給付に係る負債</t>
    <rPh sb="0" eb="2">
      <t>タイショク</t>
    </rPh>
    <rPh sb="2" eb="4">
      <t>キュウフ</t>
    </rPh>
    <rPh sb="5" eb="6">
      <t>カカ</t>
    </rPh>
    <rPh sb="7" eb="9">
      <t>フサイ</t>
    </rPh>
    <phoneticPr fontId="12"/>
  </si>
  <si>
    <t>使用済燃料再処理等引当金</t>
    <rPh sb="7" eb="8">
      <t>トウ</t>
    </rPh>
    <phoneticPr fontId="12"/>
  </si>
  <si>
    <t>使用済燃料再処理等準備引当金</t>
    <rPh sb="7" eb="8">
      <t>トウ</t>
    </rPh>
    <rPh sb="8" eb="10">
      <t>ジュンビ</t>
    </rPh>
    <phoneticPr fontId="12"/>
  </si>
  <si>
    <t>資産除去債務</t>
    <rPh sb="0" eb="2">
      <t>シサン</t>
    </rPh>
    <rPh sb="2" eb="4">
      <t>ジョキョ</t>
    </rPh>
    <rPh sb="4" eb="6">
      <t>サイム</t>
    </rPh>
    <phoneticPr fontId="12"/>
  </si>
  <si>
    <t>資本剰余金</t>
    <rPh sb="1" eb="3">
      <t>ジョウヨ</t>
    </rPh>
    <phoneticPr fontId="12"/>
  </si>
  <si>
    <t>利益剰余金</t>
    <rPh sb="0" eb="2">
      <t>リエキ</t>
    </rPh>
    <rPh sb="2" eb="4">
      <t>ジョウヨ</t>
    </rPh>
    <rPh sb="4" eb="5">
      <t>キン</t>
    </rPh>
    <phoneticPr fontId="12"/>
  </si>
  <si>
    <t>非支配株主持分</t>
  </si>
  <si>
    <t>Extraordinary loss</t>
    <phoneticPr fontId="12"/>
  </si>
  <si>
    <t>Income taxes-deferred</t>
    <phoneticPr fontId="12"/>
  </si>
  <si>
    <t>Profit (loss) attributable to owners of parent</t>
    <phoneticPr fontId="12"/>
  </si>
  <si>
    <t>Net income per common share (yen)</t>
    <phoneticPr fontId="12"/>
  </si>
  <si>
    <r>
      <t>科目　＼　年度　</t>
    </r>
    <r>
      <rPr>
        <sz val="9"/>
        <color indexed="12"/>
        <rFont val="ＭＳ 明朝"/>
        <family val="1"/>
        <charset val="128"/>
      </rPr>
      <t>ＦＹ</t>
    </r>
    <rPh sb="5" eb="7">
      <t>ネンド</t>
    </rPh>
    <phoneticPr fontId="12"/>
  </si>
  <si>
    <t>使用済燃料再処理等費振替額</t>
    <rPh sb="7" eb="8">
      <t>トウ</t>
    </rPh>
    <phoneticPr fontId="12"/>
  </si>
  <si>
    <t>法人税等の還付額</t>
    <rPh sb="5" eb="7">
      <t>カンプ</t>
    </rPh>
    <rPh sb="7" eb="8">
      <t>ガク</t>
    </rPh>
    <phoneticPr fontId="12"/>
  </si>
  <si>
    <t>投融資による支出及び投融資の回収による収入</t>
    <rPh sb="5" eb="7">
      <t>シシュツ</t>
    </rPh>
    <rPh sb="7" eb="8">
      <t>オヨ</t>
    </rPh>
    <phoneticPr fontId="12"/>
  </si>
  <si>
    <t>連結の範囲の変更を伴う子会社株式の取得による支出</t>
    <rPh sb="1" eb="3">
      <t>ハンイ</t>
    </rPh>
    <rPh sb="4" eb="6">
      <t>ヘンコウ</t>
    </rPh>
    <rPh sb="7" eb="8">
      <t>トモナ</t>
    </rPh>
    <rPh sb="9" eb="12">
      <t>コガイシャ</t>
    </rPh>
    <rPh sb="12" eb="14">
      <t>カブシキ</t>
    </rPh>
    <rPh sb="15" eb="17">
      <t>シュトク</t>
    </rPh>
    <rPh sb="20" eb="22">
      <t>シシュツ</t>
    </rPh>
    <phoneticPr fontId="12"/>
  </si>
  <si>
    <t>連結の範囲の変更を伴う子会社株式の取得による収入</t>
    <rPh sb="1" eb="3">
      <t>ハンイ</t>
    </rPh>
    <rPh sb="5" eb="7">
      <t>ヘンコウ</t>
    </rPh>
    <rPh sb="7" eb="8">
      <t>トモナ</t>
    </rPh>
    <rPh sb="9" eb="12">
      <t>コガイシャ</t>
    </rPh>
    <rPh sb="12" eb="14">
      <t>カブシキ</t>
    </rPh>
    <rPh sb="15" eb="17">
      <t>シュトク</t>
    </rPh>
    <rPh sb="20" eb="22">
      <t>シュウニュウ</t>
    </rPh>
    <phoneticPr fontId="12"/>
  </si>
  <si>
    <t>自己株式の取得による支出</t>
    <rPh sb="0" eb="1">
      <t>ジコ</t>
    </rPh>
    <rPh sb="1" eb="3">
      <t>カ</t>
    </rPh>
    <rPh sb="4" eb="6">
      <t>シュトク</t>
    </rPh>
    <rPh sb="9" eb="11">
      <t>シシュツ</t>
    </rPh>
    <phoneticPr fontId="12"/>
  </si>
  <si>
    <t>非支配株主への配当金の支払額</t>
    <rPh sb="0" eb="1">
      <t>ヒ</t>
    </rPh>
    <rPh sb="1" eb="3">
      <t>シハイ</t>
    </rPh>
    <rPh sb="3" eb="5">
      <t>カブヌシ</t>
    </rPh>
    <rPh sb="7" eb="10">
      <t>ハイトウキン</t>
    </rPh>
    <rPh sb="11" eb="13">
      <t>シハライ</t>
    </rPh>
    <rPh sb="13" eb="14">
      <t>ガク</t>
    </rPh>
    <phoneticPr fontId="12"/>
  </si>
  <si>
    <r>
      <t xml:space="preserve">科目＼年度 </t>
    </r>
    <r>
      <rPr>
        <sz val="9"/>
        <color indexed="12"/>
        <rFont val="ＭＳ 明朝"/>
        <family val="1"/>
        <charset val="128"/>
      </rPr>
      <t>FY</t>
    </r>
    <rPh sb="3" eb="5">
      <t>ネンド</t>
    </rPh>
    <phoneticPr fontId="12"/>
  </si>
  <si>
    <r>
      <t>科目　＼　年度　</t>
    </r>
    <r>
      <rPr>
        <sz val="9"/>
        <color indexed="12"/>
        <rFont val="ＭＳ 明朝"/>
        <family val="1"/>
        <charset val="128"/>
      </rPr>
      <t>FY</t>
    </r>
    <rPh sb="5" eb="7">
      <t>ネンド</t>
    </rPh>
    <phoneticPr fontId="12"/>
  </si>
  <si>
    <t>有利子負債残高</t>
    <rPh sb="0" eb="1">
      <t>ユウ</t>
    </rPh>
    <rPh sb="1" eb="3">
      <t>リシ</t>
    </rPh>
    <rPh sb="3" eb="5">
      <t>フサイ</t>
    </rPh>
    <rPh sb="5" eb="7">
      <t>ザンダカ</t>
    </rPh>
    <phoneticPr fontId="12"/>
  </si>
  <si>
    <t>その他費用</t>
    <phoneticPr fontId="12"/>
  </si>
  <si>
    <t>　使用済燃料再処理等積立金</t>
    <rPh sb="1" eb="3">
      <t>シヨウ</t>
    </rPh>
    <rPh sb="3" eb="4">
      <t>ズミ</t>
    </rPh>
    <rPh sb="4" eb="6">
      <t>ネンリョウ</t>
    </rPh>
    <rPh sb="6" eb="10">
      <t>サイショリナド</t>
    </rPh>
    <rPh sb="10" eb="12">
      <t>ツミタテ</t>
    </rPh>
    <rPh sb="12" eb="13">
      <t>キン</t>
    </rPh>
    <phoneticPr fontId="12"/>
  </si>
  <si>
    <t>使用済燃料再処理等引当金</t>
    <rPh sb="0" eb="2">
      <t>シヨウ</t>
    </rPh>
    <rPh sb="2" eb="3">
      <t>ズミ</t>
    </rPh>
    <rPh sb="3" eb="5">
      <t>ネンリョウ</t>
    </rPh>
    <rPh sb="5" eb="9">
      <t>サイショリナド</t>
    </rPh>
    <rPh sb="9" eb="11">
      <t>ヒキアテ</t>
    </rPh>
    <rPh sb="11" eb="12">
      <t>キン</t>
    </rPh>
    <phoneticPr fontId="12"/>
  </si>
  <si>
    <t>未払金</t>
    <phoneticPr fontId="12"/>
  </si>
  <si>
    <t>評価・換算差額等</t>
    <rPh sb="0" eb="2">
      <t>ヒョウカ</t>
    </rPh>
    <rPh sb="3" eb="5">
      <t>カンサン</t>
    </rPh>
    <rPh sb="5" eb="7">
      <t>サガク</t>
    </rPh>
    <rPh sb="7" eb="8">
      <t>トウ</t>
    </rPh>
    <phoneticPr fontId="12"/>
  </si>
  <si>
    <t xml:space="preserve">      2.The dividend ratio has not been calculated when net income per share is negative.</t>
    <phoneticPr fontId="12"/>
  </si>
  <si>
    <t>Income taxes-current</t>
    <phoneticPr fontId="12"/>
  </si>
  <si>
    <t>5,000株以上</t>
    <rPh sb="6" eb="8">
      <t>イジョウ</t>
    </rPh>
    <phoneticPr fontId="12"/>
  </si>
  <si>
    <t>500 to 999 shares</t>
    <phoneticPr fontId="12"/>
  </si>
  <si>
    <t>Domestic corporations</t>
    <phoneticPr fontId="12"/>
  </si>
  <si>
    <r>
      <t xml:space="preserve">項目＼年度 </t>
    </r>
    <r>
      <rPr>
        <sz val="9"/>
        <color indexed="12"/>
        <rFont val="ＭＳ 明朝"/>
        <family val="1"/>
        <charset val="128"/>
      </rPr>
      <t>FY</t>
    </r>
    <rPh sb="0" eb="2">
      <t>コウモク</t>
    </rPh>
    <rPh sb="3" eb="5">
      <t>ネンド</t>
    </rPh>
    <phoneticPr fontId="12"/>
  </si>
  <si>
    <r>
      <t>太陽光</t>
    </r>
    <r>
      <rPr>
        <sz val="9"/>
        <color indexed="12"/>
        <rFont val="ＭＳ 明朝"/>
        <family val="1"/>
        <charset val="128"/>
      </rPr>
      <t>　Solar</t>
    </r>
    <rPh sb="0" eb="3">
      <t>タイヨウコウ</t>
    </rPh>
    <phoneticPr fontId="12"/>
  </si>
  <si>
    <r>
      <t>風力　</t>
    </r>
    <r>
      <rPr>
        <sz val="9"/>
        <color indexed="12"/>
        <rFont val="ＭＳ 明朝"/>
        <family val="1"/>
        <charset val="128"/>
      </rPr>
      <t>　Wind</t>
    </r>
    <rPh sb="0" eb="2">
      <t>フウリョク</t>
    </rPh>
    <phoneticPr fontId="12"/>
  </si>
  <si>
    <t>Note:SOx and NOx emission intensity is defined as SOx and NOx emissions per kilowatt-hour</t>
    <phoneticPr fontId="12"/>
  </si>
  <si>
    <t>　　　　　　　　　　　　　合　計</t>
    <rPh sb="13" eb="14">
      <t>ゴウ</t>
    </rPh>
    <phoneticPr fontId="12"/>
  </si>
  <si>
    <t>(単位：百万円)</t>
    <phoneticPr fontId="12"/>
  </si>
  <si>
    <t>(千kW)</t>
    <rPh sb="1" eb="2">
      <t>セン</t>
    </rPh>
    <phoneticPr fontId="12"/>
  </si>
  <si>
    <t>(単位：千kW)</t>
    <rPh sb="1" eb="3">
      <t>タンイ</t>
    </rPh>
    <rPh sb="4" eb="5">
      <t>セン</t>
    </rPh>
    <phoneticPr fontId="12"/>
  </si>
  <si>
    <t>Note:Return on total assets has been calculated by dividing profit (loss) attributable to owners</t>
    <phoneticPr fontId="12"/>
  </si>
  <si>
    <r>
      <rPr>
        <b/>
        <u/>
        <sz val="14"/>
        <color indexed="56"/>
        <rFont val="ＭＳ ゴシック"/>
        <family val="3"/>
        <charset val="128"/>
      </rPr>
      <t>目　次</t>
    </r>
    <r>
      <rPr>
        <b/>
        <u/>
        <sz val="11"/>
        <rFont val="ＭＳ ゴシック"/>
        <family val="3"/>
        <charset val="128"/>
      </rPr>
      <t>　</t>
    </r>
    <r>
      <rPr>
        <u/>
        <sz val="10"/>
        <color indexed="12"/>
        <rFont val="ＭＳ ゴシック"/>
        <family val="3"/>
        <charset val="128"/>
      </rPr>
      <t>Contents</t>
    </r>
    <rPh sb="0" eb="1">
      <t>メ</t>
    </rPh>
    <rPh sb="2" eb="3">
      <t>ツギ</t>
    </rPh>
    <phoneticPr fontId="12"/>
  </si>
  <si>
    <t>水力</t>
    <phoneticPr fontId="12"/>
  </si>
  <si>
    <t>Electricity Sales</t>
    <phoneticPr fontId="12"/>
  </si>
  <si>
    <r>
      <t xml:space="preserve">  </t>
    </r>
    <r>
      <rPr>
        <sz val="11"/>
        <rFont val="ＭＳ 明朝"/>
        <family val="1"/>
        <charset val="128"/>
      </rPr>
      <t xml:space="preserve"> </t>
    </r>
    <r>
      <rPr>
        <sz val="11"/>
        <rFont val="ＭＳ 明朝"/>
        <family val="1"/>
        <charset val="128"/>
      </rPr>
      <t xml:space="preserve"> 水力発電電力量</t>
    </r>
    <phoneticPr fontId="12"/>
  </si>
  <si>
    <t xml:space="preserve"> 融通・他社受電電力量</t>
    <rPh sb="1" eb="3">
      <t>ユウズウ</t>
    </rPh>
    <phoneticPr fontId="12"/>
  </si>
  <si>
    <t xml:space="preserve">        load figures for the three days with the highest loads during a certain period of time(in this case, one month).</t>
    <phoneticPr fontId="12"/>
  </si>
  <si>
    <t xml:space="preserve">      2.Reserve capacity refers to supply capacity that is maintained above and beyond projected demand levels </t>
    <phoneticPr fontId="12"/>
  </si>
  <si>
    <t xml:space="preserve">        or change in the balance between supply and demand.</t>
    <phoneticPr fontId="12"/>
  </si>
  <si>
    <t xml:space="preserve">        to ensure stable supply in the event of an unexpected event such as a power plant accident, flood, </t>
    <phoneticPr fontId="12"/>
  </si>
  <si>
    <r>
      <t xml:space="preserve">原子力設備利用率
</t>
    </r>
    <r>
      <rPr>
        <sz val="8"/>
        <color indexed="12"/>
        <rFont val="ＭＳ 明朝"/>
        <family val="1"/>
        <charset val="128"/>
      </rPr>
      <t>Nuclear power capacity factor</t>
    </r>
    <phoneticPr fontId="12"/>
  </si>
  <si>
    <t>※太陽光発電促進付加金および再生可能エネルギー発電促進賦課金を除く。</t>
    <rPh sb="1" eb="4">
      <t>タイヨウコウ</t>
    </rPh>
    <rPh sb="4" eb="6">
      <t>ハツデン</t>
    </rPh>
    <rPh sb="6" eb="8">
      <t>ソクシン</t>
    </rPh>
    <rPh sb="8" eb="10">
      <t>フカ</t>
    </rPh>
    <rPh sb="10" eb="11">
      <t>キン</t>
    </rPh>
    <rPh sb="14" eb="16">
      <t>サイセイ</t>
    </rPh>
    <rPh sb="16" eb="18">
      <t>カノウ</t>
    </rPh>
    <rPh sb="23" eb="25">
      <t>ハツデン</t>
    </rPh>
    <rPh sb="25" eb="27">
      <t>ソクシン</t>
    </rPh>
    <rPh sb="27" eb="30">
      <t>フカキン</t>
    </rPh>
    <rPh sb="31" eb="32">
      <t>ノゾ</t>
    </rPh>
    <phoneticPr fontId="12"/>
  </si>
  <si>
    <t>その他</t>
    <phoneticPr fontId="12"/>
  </si>
  <si>
    <t xml:space="preserve">      3.There may be a slight discrepancy in totals due to rounding.</t>
    <phoneticPr fontId="12"/>
  </si>
  <si>
    <t>　　　2.The number in each cell indicates capacity of company-owned facilities.</t>
    <phoneticPr fontId="12"/>
  </si>
  <si>
    <t>　  3.四捨五入のため合計が合わない場合がある。</t>
    <rPh sb="4" eb="8">
      <t>シシャゴニュウ</t>
    </rPh>
    <phoneticPr fontId="12"/>
  </si>
  <si>
    <t>　　2.自社所有設備のみを記載。</t>
    <rPh sb="4" eb="6">
      <t>ショユウ</t>
    </rPh>
    <rPh sb="6" eb="8">
      <t>セツビ</t>
    </rPh>
    <rPh sb="11" eb="13">
      <t>キサイ</t>
    </rPh>
    <phoneticPr fontId="12"/>
  </si>
  <si>
    <t>石油</t>
    <rPh sb="0" eb="2">
      <t>セキユ</t>
    </rPh>
    <phoneticPr fontId="12"/>
  </si>
  <si>
    <t>Oil</t>
    <phoneticPr fontId="12"/>
  </si>
  <si>
    <t>石炭</t>
    <rPh sb="0" eb="2">
      <t>セキタン</t>
    </rPh>
    <phoneticPr fontId="12"/>
  </si>
  <si>
    <t xml:space="preserve"> Coal</t>
    <phoneticPr fontId="12"/>
  </si>
  <si>
    <t>図1：北陸電力の電気料金の推移</t>
    <rPh sb="8" eb="10">
      <t>デンキ</t>
    </rPh>
    <phoneticPr fontId="12"/>
  </si>
  <si>
    <t>自己資本</t>
    <rPh sb="0" eb="2">
      <t>ジコ</t>
    </rPh>
    <rPh sb="2" eb="4">
      <t>シホン</t>
    </rPh>
    <phoneticPr fontId="12"/>
  </si>
  <si>
    <t>Date of establishment</t>
    <phoneticPr fontId="12"/>
  </si>
  <si>
    <t>百万円</t>
    <phoneticPr fontId="12"/>
  </si>
  <si>
    <t>Capital</t>
    <phoneticPr fontId="12"/>
  </si>
  <si>
    <r>
      <t>総資産※</t>
    </r>
    <r>
      <rPr>
        <sz val="11"/>
        <rFont val="ＭＳ 明朝"/>
        <family val="1"/>
        <charset val="128"/>
      </rPr>
      <t>１</t>
    </r>
    <phoneticPr fontId="12"/>
  </si>
  <si>
    <t>Total assets※１</t>
    <phoneticPr fontId="12"/>
  </si>
  <si>
    <r>
      <t>売上高※</t>
    </r>
    <r>
      <rPr>
        <sz val="11"/>
        <rFont val="ＭＳ 明朝"/>
        <family val="1"/>
        <charset val="128"/>
      </rPr>
      <t>１</t>
    </r>
    <phoneticPr fontId="12"/>
  </si>
  <si>
    <t>Sales※１</t>
    <phoneticPr fontId="12"/>
  </si>
  <si>
    <t>Net income/loss※１</t>
    <phoneticPr fontId="12"/>
  </si>
  <si>
    <t>発電所数</t>
    <phoneticPr fontId="12"/>
  </si>
  <si>
    <t>出　力</t>
    <phoneticPr fontId="12"/>
  </si>
  <si>
    <t xml:space="preserve">Installed capacity </t>
    <phoneticPr fontId="12"/>
  </si>
  <si>
    <t>Number of power plants</t>
    <phoneticPr fontId="12"/>
  </si>
  <si>
    <t>Capacity</t>
    <phoneticPr fontId="12"/>
  </si>
  <si>
    <t>　　Hydro</t>
    <phoneticPr fontId="12"/>
  </si>
  <si>
    <t>　　　　　　　　　　　火力</t>
    <phoneticPr fontId="12"/>
  </si>
  <si>
    <t>　　Thermal</t>
    <phoneticPr fontId="12"/>
  </si>
  <si>
    <t>　　　　　　　　　　　原子力</t>
    <phoneticPr fontId="12"/>
  </si>
  <si>
    <t>　　Nuclear</t>
    <phoneticPr fontId="12"/>
  </si>
  <si>
    <t xml:space="preserve">Total </t>
    <phoneticPr fontId="12"/>
  </si>
  <si>
    <t>Transmission and distribution facilities</t>
    <phoneticPr fontId="12"/>
  </si>
  <si>
    <t>　　　　　　　　　送電線亘長</t>
    <phoneticPr fontId="12"/>
  </si>
  <si>
    <t>Total transmission network length</t>
    <phoneticPr fontId="12"/>
  </si>
  <si>
    <t>　　　　　　　　　配電線路亘長</t>
    <phoneticPr fontId="12"/>
  </si>
  <si>
    <t>Total distribution network length</t>
    <phoneticPr fontId="12"/>
  </si>
  <si>
    <r>
      <t>従業員数※</t>
    </r>
    <r>
      <rPr>
        <sz val="11"/>
        <rFont val="ＭＳ 明朝"/>
        <family val="1"/>
        <charset val="128"/>
      </rPr>
      <t>１</t>
    </r>
    <phoneticPr fontId="12"/>
  </si>
  <si>
    <t>Number of employees※１</t>
    <phoneticPr fontId="12"/>
  </si>
  <si>
    <t>-</t>
    <phoneticPr fontId="12"/>
  </si>
  <si>
    <r>
      <t xml:space="preserve">事故停電時間(分)
</t>
    </r>
    <r>
      <rPr>
        <sz val="6"/>
        <color indexed="12"/>
        <rFont val="ＭＳ 明朝"/>
        <family val="1"/>
        <charset val="128"/>
      </rPr>
      <t>Duration of forced outages(min.)</t>
    </r>
    <phoneticPr fontId="12"/>
  </si>
  <si>
    <r>
      <t xml:space="preserve">作業停電時間(分)
</t>
    </r>
    <r>
      <rPr>
        <sz val="5"/>
        <color indexed="12"/>
        <rFont val="ＭＳ 明朝"/>
        <family val="1"/>
        <charset val="128"/>
      </rPr>
      <t>Duration of maintenance outages(min.)</t>
    </r>
    <phoneticPr fontId="12"/>
  </si>
  <si>
    <r>
      <t xml:space="preserve">事故停電回数(回)
</t>
    </r>
    <r>
      <rPr>
        <sz val="8"/>
        <color indexed="12"/>
        <rFont val="ＭＳ 明朝"/>
        <family val="1"/>
        <charset val="128"/>
      </rPr>
      <t>Number of forced outages</t>
    </r>
    <phoneticPr fontId="12"/>
  </si>
  <si>
    <r>
      <t xml:space="preserve">作業停電回数(回)
</t>
    </r>
    <r>
      <rPr>
        <sz val="7"/>
        <color indexed="12"/>
        <rFont val="ＭＳ 明朝"/>
        <family val="1"/>
        <charset val="128"/>
      </rPr>
      <t>Number of maintenance outages</t>
    </r>
    <phoneticPr fontId="12"/>
  </si>
  <si>
    <t>自己資本比率</t>
  </si>
  <si>
    <t>自己資本比率</t>
    <rPh sb="0" eb="2">
      <t>ジコ</t>
    </rPh>
    <rPh sb="2" eb="4">
      <t>シホン</t>
    </rPh>
    <rPh sb="4" eb="6">
      <t>ヒリツ</t>
    </rPh>
    <phoneticPr fontId="12"/>
  </si>
  <si>
    <t>総資産利益率</t>
  </si>
  <si>
    <t>総資産利益率</t>
    <rPh sb="0" eb="3">
      <t>ソウシサン</t>
    </rPh>
    <rPh sb="3" eb="5">
      <t>リエキ</t>
    </rPh>
    <rPh sb="5" eb="6">
      <t>リツ</t>
    </rPh>
    <phoneticPr fontId="12"/>
  </si>
  <si>
    <t>売上高当期純利益率</t>
  </si>
  <si>
    <t>売上高経常利益率</t>
  </si>
  <si>
    <t>1株当たり当期純損益</t>
  </si>
  <si>
    <t>1株当たり純資産</t>
  </si>
  <si>
    <r>
      <t>負債及び純資産の部　</t>
    </r>
    <r>
      <rPr>
        <sz val="6"/>
        <color indexed="12"/>
        <rFont val="ＭＳ 明朝"/>
        <family val="1"/>
        <charset val="128"/>
      </rPr>
      <t xml:space="preserve">Liabilities and net assets </t>
    </r>
    <rPh sb="0" eb="2">
      <t>フサイ</t>
    </rPh>
    <rPh sb="2" eb="3">
      <t>オヨ</t>
    </rPh>
    <rPh sb="4" eb="5">
      <t>ジュン</t>
    </rPh>
    <rPh sb="5" eb="7">
      <t>シサン</t>
    </rPh>
    <rPh sb="8" eb="9">
      <t>ブ</t>
    </rPh>
    <phoneticPr fontId="12"/>
  </si>
  <si>
    <t>(注)自己資本比率＝自己資本／総資産</t>
    <rPh sb="3" eb="5">
      <t>ジコ</t>
    </rPh>
    <rPh sb="10" eb="12">
      <t>ジコ</t>
    </rPh>
    <rPh sb="12" eb="14">
      <t>シホン</t>
    </rPh>
    <phoneticPr fontId="12"/>
  </si>
  <si>
    <t>(注)売上高当期純利益率＝当期純損益／売上高</t>
    <rPh sb="8" eb="9">
      <t>ジュン</t>
    </rPh>
    <rPh sb="15" eb="16">
      <t>ジュン</t>
    </rPh>
    <rPh sb="16" eb="18">
      <t>ソンエキ</t>
    </rPh>
    <phoneticPr fontId="12"/>
  </si>
  <si>
    <t>(注)ｲﾝﾀﾚｽﾄｶﾊﾞﾚｯｼﾞ＝(税引前当期純利益＋財務費用）／財務費用</t>
    <rPh sb="23" eb="24">
      <t>ジュン</t>
    </rPh>
    <phoneticPr fontId="12"/>
  </si>
  <si>
    <t>(注)１株当たり純資産＝（純資産－普通株主に帰属しない剰余金処分)／期末発行済株式数</t>
    <rPh sb="5" eb="6">
      <t>ア</t>
    </rPh>
    <rPh sb="13" eb="16">
      <t>ジュンシサン</t>
    </rPh>
    <rPh sb="17" eb="19">
      <t>フツウ</t>
    </rPh>
    <rPh sb="19" eb="21">
      <t>カブヌシ</t>
    </rPh>
    <rPh sb="22" eb="24">
      <t>キゾク</t>
    </rPh>
    <rPh sb="27" eb="30">
      <t>ジョウヨキン</t>
    </rPh>
    <rPh sb="30" eb="32">
      <t>ショブン</t>
    </rPh>
    <phoneticPr fontId="12"/>
  </si>
  <si>
    <t>配当性向</t>
  </si>
  <si>
    <t>表３：総資産の推移(連結・個別)</t>
    <rPh sb="0" eb="1">
      <t>ヒョウ</t>
    </rPh>
    <rPh sb="13" eb="15">
      <t>コベツ</t>
    </rPh>
    <phoneticPr fontId="12"/>
  </si>
  <si>
    <t>表４：売上高の推移(連結・個別)</t>
    <rPh sb="13" eb="15">
      <t>コベツ</t>
    </rPh>
    <phoneticPr fontId="12"/>
  </si>
  <si>
    <t>表５：経常損益の推移(連結・個別)</t>
    <rPh sb="5" eb="7">
      <t>ソンエキ</t>
    </rPh>
    <rPh sb="14" eb="16">
      <t>コベツ</t>
    </rPh>
    <phoneticPr fontId="12"/>
  </si>
  <si>
    <t>表６：当期純損益の推移(連結・個別)</t>
    <rPh sb="5" eb="6">
      <t>ジュン</t>
    </rPh>
    <rPh sb="6" eb="8">
      <t>ソンエキ</t>
    </rPh>
    <rPh sb="15" eb="17">
      <t>コベツ</t>
    </rPh>
    <phoneticPr fontId="12"/>
  </si>
  <si>
    <t>表10</t>
    <rPh sb="0" eb="1">
      <t>ヒョウ</t>
    </rPh>
    <phoneticPr fontId="12"/>
  </si>
  <si>
    <t>表11</t>
    <rPh sb="0" eb="1">
      <t>ヒョウ</t>
    </rPh>
    <phoneticPr fontId="12"/>
  </si>
  <si>
    <t>表12</t>
    <rPh sb="0" eb="1">
      <t>ヒョウ</t>
    </rPh>
    <phoneticPr fontId="12"/>
  </si>
  <si>
    <t>表13</t>
    <rPh sb="0" eb="1">
      <t>ヒョウ</t>
    </rPh>
    <phoneticPr fontId="12"/>
  </si>
  <si>
    <t>表14</t>
    <rPh sb="0" eb="1">
      <t>ヒョウ</t>
    </rPh>
    <phoneticPr fontId="12"/>
  </si>
  <si>
    <t>表15</t>
    <rPh sb="0" eb="1">
      <t>ヒョウ</t>
    </rPh>
    <phoneticPr fontId="12"/>
  </si>
  <si>
    <t>表16</t>
    <rPh sb="0" eb="1">
      <t>ヒョウ</t>
    </rPh>
    <phoneticPr fontId="12"/>
  </si>
  <si>
    <t>表17</t>
    <rPh sb="0" eb="1">
      <t>ヒョウ</t>
    </rPh>
    <phoneticPr fontId="12"/>
  </si>
  <si>
    <t>表18</t>
    <rPh sb="0" eb="1">
      <t>ヒョウ</t>
    </rPh>
    <phoneticPr fontId="12"/>
  </si>
  <si>
    <t>表19</t>
    <rPh sb="0" eb="1">
      <t>ヒョウ</t>
    </rPh>
    <phoneticPr fontId="12"/>
  </si>
  <si>
    <t>表20</t>
    <rPh sb="0" eb="1">
      <t>ヒョウ</t>
    </rPh>
    <phoneticPr fontId="12"/>
  </si>
  <si>
    <t>表21</t>
    <rPh sb="0" eb="1">
      <t>ヒョウ</t>
    </rPh>
    <phoneticPr fontId="12"/>
  </si>
  <si>
    <t>表22</t>
    <rPh sb="0" eb="1">
      <t>ヒョウ</t>
    </rPh>
    <phoneticPr fontId="12"/>
  </si>
  <si>
    <t>表23</t>
    <rPh sb="0" eb="1">
      <t>ヒョウ</t>
    </rPh>
    <phoneticPr fontId="12"/>
  </si>
  <si>
    <t>表24</t>
    <rPh sb="0" eb="1">
      <t>ヒョウ</t>
    </rPh>
    <phoneticPr fontId="12"/>
  </si>
  <si>
    <t>表25</t>
    <rPh sb="0" eb="1">
      <t>ヒョウ</t>
    </rPh>
    <phoneticPr fontId="12"/>
  </si>
  <si>
    <t>表26</t>
    <rPh sb="0" eb="1">
      <t>ヒョウ</t>
    </rPh>
    <phoneticPr fontId="12"/>
  </si>
  <si>
    <t>表27</t>
    <rPh sb="0" eb="1">
      <t>ヒョウ</t>
    </rPh>
    <phoneticPr fontId="12"/>
  </si>
  <si>
    <t>表28</t>
    <rPh sb="0" eb="1">
      <t>ヒョウ</t>
    </rPh>
    <phoneticPr fontId="12"/>
  </si>
  <si>
    <t>表29</t>
    <rPh sb="0" eb="1">
      <t>ヒョウ</t>
    </rPh>
    <phoneticPr fontId="12"/>
  </si>
  <si>
    <t>表30</t>
    <rPh sb="0" eb="1">
      <t>ヒョウ</t>
    </rPh>
    <phoneticPr fontId="12"/>
  </si>
  <si>
    <t>表31</t>
    <rPh sb="0" eb="1">
      <t>ヒョウ</t>
    </rPh>
    <phoneticPr fontId="12"/>
  </si>
  <si>
    <t>表32</t>
    <rPh sb="0" eb="1">
      <t>ヒョウ</t>
    </rPh>
    <phoneticPr fontId="12"/>
  </si>
  <si>
    <t>表33</t>
    <rPh sb="0" eb="1">
      <t>ヒョウ</t>
    </rPh>
    <phoneticPr fontId="12"/>
  </si>
  <si>
    <t>表34</t>
    <rPh sb="0" eb="1">
      <t>ヒョウ</t>
    </rPh>
    <phoneticPr fontId="12"/>
  </si>
  <si>
    <t>表35</t>
    <rPh sb="0" eb="1">
      <t>ヒョウ</t>
    </rPh>
    <phoneticPr fontId="12"/>
  </si>
  <si>
    <t>表36</t>
    <rPh sb="0" eb="1">
      <t>ヒョウ</t>
    </rPh>
    <phoneticPr fontId="12"/>
  </si>
  <si>
    <t>表37</t>
    <rPh sb="0" eb="1">
      <t>ヒョウ</t>
    </rPh>
    <phoneticPr fontId="12"/>
  </si>
  <si>
    <t>表38</t>
    <rPh sb="0" eb="1">
      <t>ヒョウ</t>
    </rPh>
    <phoneticPr fontId="12"/>
  </si>
  <si>
    <t>表39</t>
    <rPh sb="0" eb="1">
      <t>ヒョウ</t>
    </rPh>
    <phoneticPr fontId="12"/>
  </si>
  <si>
    <t>表40</t>
    <rPh sb="0" eb="1">
      <t>ヒョウ</t>
    </rPh>
    <phoneticPr fontId="12"/>
  </si>
  <si>
    <t>表41</t>
    <rPh sb="0" eb="1">
      <t>ヒョウ</t>
    </rPh>
    <phoneticPr fontId="12"/>
  </si>
  <si>
    <t>表42</t>
    <rPh sb="0" eb="1">
      <t>ヒョウ</t>
    </rPh>
    <phoneticPr fontId="12"/>
  </si>
  <si>
    <t>表43</t>
    <rPh sb="0" eb="1">
      <t>ヒョウ</t>
    </rPh>
    <phoneticPr fontId="12"/>
  </si>
  <si>
    <t>表44</t>
    <rPh sb="0" eb="1">
      <t>ヒョウ</t>
    </rPh>
    <phoneticPr fontId="12"/>
  </si>
  <si>
    <t>表45</t>
    <rPh sb="0" eb="1">
      <t>ヒョウ</t>
    </rPh>
    <phoneticPr fontId="12"/>
  </si>
  <si>
    <t>表46</t>
    <rPh sb="0" eb="1">
      <t>ヒョウ</t>
    </rPh>
    <phoneticPr fontId="12"/>
  </si>
  <si>
    <t>表47</t>
    <rPh sb="0" eb="1">
      <t>ヒョウ</t>
    </rPh>
    <phoneticPr fontId="12"/>
  </si>
  <si>
    <t>表48</t>
    <rPh sb="0" eb="1">
      <t>ヒョウ</t>
    </rPh>
    <phoneticPr fontId="12"/>
  </si>
  <si>
    <t>表49</t>
    <rPh sb="0" eb="1">
      <t>ヒョウ</t>
    </rPh>
    <phoneticPr fontId="12"/>
  </si>
  <si>
    <t>表50</t>
    <rPh sb="0" eb="1">
      <t>ヒョウ</t>
    </rPh>
    <phoneticPr fontId="12"/>
  </si>
  <si>
    <t>表51</t>
    <rPh sb="0" eb="1">
      <t>ヒョウ</t>
    </rPh>
    <phoneticPr fontId="12"/>
  </si>
  <si>
    <t>表52</t>
    <rPh sb="0" eb="1">
      <t>ヒョウ</t>
    </rPh>
    <phoneticPr fontId="12"/>
  </si>
  <si>
    <t>表53</t>
    <rPh sb="0" eb="1">
      <t>ヒョウ</t>
    </rPh>
    <phoneticPr fontId="12"/>
  </si>
  <si>
    <t>表54</t>
    <rPh sb="0" eb="1">
      <t>ヒョウ</t>
    </rPh>
    <phoneticPr fontId="12"/>
  </si>
  <si>
    <t>表55</t>
    <rPh sb="0" eb="1">
      <t>ヒョウ</t>
    </rPh>
    <phoneticPr fontId="12"/>
  </si>
  <si>
    <t>表56</t>
    <rPh sb="0" eb="1">
      <t>ヒョウ</t>
    </rPh>
    <phoneticPr fontId="12"/>
  </si>
  <si>
    <t>表57</t>
    <rPh sb="0" eb="1">
      <t>ヒョウ</t>
    </rPh>
    <phoneticPr fontId="12"/>
  </si>
  <si>
    <t>表58</t>
    <rPh sb="0" eb="1">
      <t>ヒョウ</t>
    </rPh>
    <phoneticPr fontId="12"/>
  </si>
  <si>
    <t>表59</t>
    <rPh sb="0" eb="1">
      <t>ヒョウ</t>
    </rPh>
    <phoneticPr fontId="12"/>
  </si>
  <si>
    <t>表60</t>
    <rPh sb="0" eb="1">
      <t>ヒョウ</t>
    </rPh>
    <phoneticPr fontId="12"/>
  </si>
  <si>
    <t>表61</t>
    <rPh sb="0" eb="1">
      <t>ヒョウ</t>
    </rPh>
    <phoneticPr fontId="12"/>
  </si>
  <si>
    <t>表62</t>
    <rPh sb="0" eb="1">
      <t>ヒョウ</t>
    </rPh>
    <phoneticPr fontId="12"/>
  </si>
  <si>
    <t>表63</t>
    <rPh sb="0" eb="1">
      <t>ヒョウ</t>
    </rPh>
    <phoneticPr fontId="12"/>
  </si>
  <si>
    <t>表64</t>
    <rPh sb="0" eb="1">
      <t>ヒョウ</t>
    </rPh>
    <phoneticPr fontId="12"/>
  </si>
  <si>
    <t>表65</t>
    <rPh sb="0" eb="1">
      <t>ヒョウ</t>
    </rPh>
    <phoneticPr fontId="12"/>
  </si>
  <si>
    <t>表66</t>
    <rPh sb="0" eb="1">
      <t>ヒョウ</t>
    </rPh>
    <phoneticPr fontId="12"/>
  </si>
  <si>
    <t>(Millions of yen)</t>
    <phoneticPr fontId="12"/>
  </si>
  <si>
    <t>(Millions of yen)</t>
    <phoneticPr fontId="12"/>
  </si>
  <si>
    <t>(GWh)</t>
    <phoneticPr fontId="12"/>
  </si>
  <si>
    <t xml:space="preserve">     4.他社から調達している電気で発電所が特定できないものについては，「その他」の取り扱いとする。</t>
    <rPh sb="7" eb="9">
      <t>タシャ</t>
    </rPh>
    <rPh sb="11" eb="13">
      <t>チョウタツ</t>
    </rPh>
    <rPh sb="17" eb="19">
      <t>デンキ</t>
    </rPh>
    <rPh sb="20" eb="22">
      <t>ハツデン</t>
    </rPh>
    <rPh sb="22" eb="23">
      <t>ショ</t>
    </rPh>
    <rPh sb="24" eb="26">
      <t>トクテイ</t>
    </rPh>
    <rPh sb="41" eb="42">
      <t>タ</t>
    </rPh>
    <rPh sb="44" eb="45">
      <t>ト</t>
    </rPh>
    <rPh sb="46" eb="47">
      <t>アツカ</t>
    </rPh>
    <phoneticPr fontId="12"/>
  </si>
  <si>
    <t>(注)1.(  )内は構成比％</t>
    <phoneticPr fontId="12"/>
  </si>
  <si>
    <t>(Billions of yen)</t>
    <phoneticPr fontId="12"/>
  </si>
  <si>
    <t>(注)1.株価純資産倍率(PBR)＝株価／１株当たり純資産</t>
    <phoneticPr fontId="12"/>
  </si>
  <si>
    <t>(注)１株当たり当期純損益＝（当期純損益－普通株主に帰属しない剰余金処分）／期中平均発行済株式数</t>
    <rPh sb="5" eb="6">
      <t>ア</t>
    </rPh>
    <rPh sb="10" eb="11">
      <t>ジュン</t>
    </rPh>
    <rPh sb="11" eb="13">
      <t>ソンエキ</t>
    </rPh>
    <rPh sb="18" eb="20">
      <t>ソンエキ</t>
    </rPh>
    <rPh sb="21" eb="23">
      <t>フツウ</t>
    </rPh>
    <rPh sb="23" eb="25">
      <t>カブヌシ</t>
    </rPh>
    <rPh sb="26" eb="28">
      <t>キゾク</t>
    </rPh>
    <rPh sb="31" eb="34">
      <t>ジョウヨキン</t>
    </rPh>
    <rPh sb="34" eb="36">
      <t>ショブン</t>
    </rPh>
    <phoneticPr fontId="12"/>
  </si>
  <si>
    <t>(注)1.株価収益率(PER)＝株価／１株当たり当期純利益</t>
    <rPh sb="21" eb="22">
      <t>ア</t>
    </rPh>
    <rPh sb="26" eb="27">
      <t>ジュン</t>
    </rPh>
    <phoneticPr fontId="12"/>
  </si>
  <si>
    <t>(注)1.株価純資産倍率(PBR)＝株価／１株当たり純資産</t>
    <rPh sb="23" eb="24">
      <t>ア</t>
    </rPh>
    <phoneticPr fontId="12"/>
  </si>
  <si>
    <t>データでみる北陸電力</t>
    <rPh sb="6" eb="8">
      <t>ホクリク</t>
    </rPh>
    <rPh sb="8" eb="10">
      <t>デンリョク</t>
    </rPh>
    <phoneticPr fontId="12"/>
  </si>
  <si>
    <t>　</t>
    <phoneticPr fontId="12"/>
  </si>
  <si>
    <t>11.北陸電力インフォメーション</t>
    <phoneticPr fontId="12"/>
  </si>
  <si>
    <t>Company Information</t>
    <phoneticPr fontId="12"/>
  </si>
  <si>
    <t>Investment</t>
    <phoneticPr fontId="12"/>
  </si>
  <si>
    <t>ratio(％)</t>
    <phoneticPr fontId="12"/>
  </si>
  <si>
    <t>Electric power generation</t>
    <phoneticPr fontId="12"/>
  </si>
  <si>
    <t>Maintenance of hydroelectric power plant and</t>
    <phoneticPr fontId="12"/>
  </si>
  <si>
    <t>広域ｲｰｻﾈｯﾄｻｰﾋﾞｽ、法人向けｲﾝﾀｰﾈｯﾄ接続ｻｰﾋﾞｽ</t>
    <phoneticPr fontId="12"/>
  </si>
  <si>
    <t xml:space="preserve">Environmental research;design and execution of </t>
    <phoneticPr fontId="12"/>
  </si>
  <si>
    <r>
      <t>1</t>
    </r>
    <r>
      <rPr>
        <sz val="11"/>
        <rFont val="ＭＳ 明朝"/>
        <family val="1"/>
        <charset val="128"/>
      </rPr>
      <t>952</t>
    </r>
    <r>
      <rPr>
        <sz val="11"/>
        <rFont val="ＭＳ 明朝"/>
        <family val="1"/>
        <charset val="128"/>
      </rPr>
      <t>. 4.28</t>
    </r>
    <phoneticPr fontId="12"/>
  </si>
  <si>
    <t>September 1,1970</t>
    <phoneticPr fontId="12"/>
  </si>
  <si>
    <t>1944. 5.17</t>
    <phoneticPr fontId="12"/>
  </si>
  <si>
    <t>Manufacture and sale of transformers and distribution boards</t>
    <phoneticPr fontId="12"/>
  </si>
  <si>
    <t>福井都市ガス（株）</t>
    <rPh sb="0" eb="2">
      <t>フクイ</t>
    </rPh>
    <rPh sb="2" eb="4">
      <t>トシ</t>
    </rPh>
    <phoneticPr fontId="12"/>
  </si>
  <si>
    <t>ガス小売事業</t>
    <rPh sb="1" eb="3">
      <t>コウ</t>
    </rPh>
    <rPh sb="3" eb="5">
      <t>ジギョウ</t>
    </rPh>
    <phoneticPr fontId="12"/>
  </si>
  <si>
    <t>(単位：％)</t>
  </si>
  <si>
    <t>総販売電力量</t>
    <rPh sb="0" eb="1">
      <t>ソウ</t>
    </rPh>
    <phoneticPr fontId="12"/>
  </si>
  <si>
    <t>小　売</t>
    <rPh sb="0" eb="1">
      <t>ショウ</t>
    </rPh>
    <rPh sb="2" eb="3">
      <t>バイ</t>
    </rPh>
    <phoneticPr fontId="12"/>
  </si>
  <si>
    <t>卸</t>
    <rPh sb="0" eb="1">
      <t>オロ</t>
    </rPh>
    <phoneticPr fontId="12"/>
  </si>
  <si>
    <t>表８：総販売電力量の推移</t>
    <rPh sb="3" eb="4">
      <t>ソウ</t>
    </rPh>
    <phoneticPr fontId="12"/>
  </si>
  <si>
    <t>(TWh)</t>
    <phoneticPr fontId="12"/>
  </si>
  <si>
    <r>
      <t>合計</t>
    </r>
    <r>
      <rPr>
        <sz val="9"/>
        <color indexed="12"/>
        <rFont val="ＭＳ 明朝"/>
        <family val="1"/>
        <charset val="128"/>
      </rPr>
      <t xml:space="preserve"> Total</t>
    </r>
    <phoneticPr fontId="12"/>
  </si>
  <si>
    <t>Electricity Rates</t>
    <phoneticPr fontId="12"/>
  </si>
  <si>
    <t>Hokuriku Electric Power Electricity Rates</t>
    <phoneticPr fontId="12"/>
  </si>
  <si>
    <t xml:space="preserve"> Note:The graph represents the results of dividing electricity rate income(for both residential and</t>
    <phoneticPr fontId="12"/>
  </si>
  <si>
    <t xml:space="preserve">      commercial/industrial customers)for each fiscal year by total  electricity sales for that year.</t>
    <phoneticPr fontId="12"/>
  </si>
  <si>
    <t xml:space="preserve">      *Excludes Photovoltaic Power Promotion Surcharges and Renewable Energy Surcharges.</t>
    <phoneticPr fontId="12"/>
  </si>
  <si>
    <t>発受電電力量</t>
    <phoneticPr fontId="12"/>
  </si>
  <si>
    <t>Generated and purchased electricity</t>
    <phoneticPr fontId="12"/>
  </si>
  <si>
    <t>Hokuriku Electric Power</t>
    <phoneticPr fontId="12"/>
  </si>
  <si>
    <t>Hydro generation</t>
    <phoneticPr fontId="12"/>
  </si>
  <si>
    <r>
      <t xml:space="preserve">  </t>
    </r>
    <r>
      <rPr>
        <sz val="11"/>
        <rFont val="ＭＳ 明朝"/>
        <family val="1"/>
        <charset val="128"/>
      </rPr>
      <t xml:space="preserve"> </t>
    </r>
    <r>
      <rPr>
        <sz val="11"/>
        <rFont val="ＭＳ 明朝"/>
        <family val="1"/>
        <charset val="128"/>
      </rPr>
      <t xml:space="preserve"> 火力発電電力量</t>
    </r>
    <phoneticPr fontId="12"/>
  </si>
  <si>
    <t>Thermal generation</t>
    <phoneticPr fontId="12"/>
  </si>
  <si>
    <t>Nuclear generation</t>
    <phoneticPr fontId="12"/>
  </si>
  <si>
    <t>Purchased electricity</t>
  </si>
  <si>
    <t xml:space="preserve"> 融通・他社送電電力量</t>
    <rPh sb="0" eb="2">
      <t>ユウズウ</t>
    </rPh>
    <rPh sb="5" eb="7">
      <t>ソウデン</t>
    </rPh>
    <rPh sb="7" eb="9">
      <t>デンリョク</t>
    </rPh>
    <phoneticPr fontId="12"/>
  </si>
  <si>
    <t>Wholesale</t>
  </si>
  <si>
    <t xml:space="preserve"> 揚水発電所の揚水用電力量</t>
    <phoneticPr fontId="12"/>
  </si>
  <si>
    <t>Consumed for pumped storage</t>
    <phoneticPr fontId="12"/>
  </si>
  <si>
    <t>合  計</t>
    <phoneticPr fontId="12"/>
  </si>
  <si>
    <t>Total</t>
    <phoneticPr fontId="12"/>
  </si>
  <si>
    <t>Flow factor(%)</t>
    <phoneticPr fontId="12"/>
  </si>
  <si>
    <t>(注)四捨五入のため合計が合わない場合がある。</t>
    <phoneticPr fontId="12"/>
  </si>
  <si>
    <t>Hydro</t>
    <phoneticPr fontId="12"/>
  </si>
  <si>
    <t>Hydro(over 30MW)</t>
    <phoneticPr fontId="12"/>
  </si>
  <si>
    <t>Oil</t>
    <phoneticPr fontId="12"/>
  </si>
  <si>
    <t>Coal</t>
    <phoneticPr fontId="12"/>
  </si>
  <si>
    <t>LNG and other</t>
    <phoneticPr fontId="12"/>
  </si>
  <si>
    <t>Nuclear</t>
    <phoneticPr fontId="12"/>
  </si>
  <si>
    <t>FIT電気</t>
    <rPh sb="3" eb="5">
      <t>デンキ</t>
    </rPh>
    <phoneticPr fontId="29"/>
  </si>
  <si>
    <t>FIT electricity</t>
    <phoneticPr fontId="12"/>
  </si>
  <si>
    <t>再生可能エネルギー</t>
    <rPh sb="0" eb="2">
      <t>サイセイ</t>
    </rPh>
    <rPh sb="2" eb="4">
      <t>カノウ</t>
    </rPh>
    <phoneticPr fontId="12"/>
  </si>
  <si>
    <t>Renewable energy</t>
    <phoneticPr fontId="12"/>
  </si>
  <si>
    <t>1%未満</t>
  </si>
  <si>
    <t>Purchased electricity in JEPX</t>
    <phoneticPr fontId="12"/>
  </si>
  <si>
    <t>Others</t>
    <phoneticPr fontId="12"/>
  </si>
  <si>
    <r>
      <rPr>
        <sz val="11"/>
        <rFont val="ＭＳ 明朝"/>
        <family val="1"/>
        <charset val="128"/>
      </rPr>
      <t>小売</t>
    </r>
    <r>
      <rPr>
        <sz val="11"/>
        <color indexed="10"/>
        <rFont val="ＭＳ 明朝"/>
        <family val="1"/>
        <charset val="128"/>
      </rPr>
      <t xml:space="preserve"> </t>
    </r>
    <r>
      <rPr>
        <sz val="9"/>
        <color indexed="12"/>
        <rFont val="ＭＳ 明朝"/>
        <family val="1"/>
        <charset val="128"/>
      </rPr>
      <t>Retail</t>
    </r>
    <rPh sb="0" eb="2">
      <t>コウリ</t>
    </rPh>
    <phoneticPr fontId="12"/>
  </si>
  <si>
    <r>
      <rPr>
        <sz val="11"/>
        <rFont val="ＭＳ 明朝"/>
        <family val="1"/>
        <charset val="128"/>
      </rPr>
      <t>卸</t>
    </r>
    <r>
      <rPr>
        <sz val="11"/>
        <color indexed="10"/>
        <rFont val="ＭＳ 明朝"/>
        <family val="1"/>
        <charset val="128"/>
      </rPr>
      <t xml:space="preserve"> </t>
    </r>
    <r>
      <rPr>
        <sz val="9"/>
        <color indexed="12"/>
        <rFont val="ＭＳ 明朝"/>
        <family val="1"/>
        <charset val="128"/>
      </rPr>
      <t>Wholesale</t>
    </r>
    <rPh sb="0" eb="1">
      <t>オロ</t>
    </rPh>
    <phoneticPr fontId="12"/>
  </si>
  <si>
    <t>(注) 1.自社需要に対応する構成比を記載。</t>
    <rPh sb="6" eb="8">
      <t>ジシャ</t>
    </rPh>
    <rPh sb="8" eb="10">
      <t>ジュヨウ</t>
    </rPh>
    <rPh sb="11" eb="13">
      <t>タイオウ</t>
    </rPh>
    <rPh sb="15" eb="17">
      <t>コウセイ</t>
    </rPh>
    <rPh sb="17" eb="18">
      <t>ヒ</t>
    </rPh>
    <rPh sb="19" eb="21">
      <t>キサイ</t>
    </rPh>
    <phoneticPr fontId="12"/>
  </si>
  <si>
    <t xml:space="preserve">       水力・太陽光・風力等の電気のこと。</t>
    <phoneticPr fontId="12"/>
  </si>
  <si>
    <t>　　 2.FIT electricity is the renewable energy purchased by Feed-In Tariff Program,including hydro,PV,wind and so on</t>
    <phoneticPr fontId="12"/>
  </si>
  <si>
    <r>
      <t xml:space="preserve"> （再掲）電灯 </t>
    </r>
    <r>
      <rPr>
        <sz val="9"/>
        <color indexed="12"/>
        <rFont val="ＭＳ 明朝"/>
        <family val="1"/>
        <charset val="128"/>
      </rPr>
      <t>Lighting</t>
    </r>
    <rPh sb="2" eb="4">
      <t>サイケイ</t>
    </rPh>
    <rPh sb="5" eb="7">
      <t>デントウ</t>
    </rPh>
    <phoneticPr fontId="12"/>
  </si>
  <si>
    <r>
      <t xml:space="preserve"> （再掲）電力 </t>
    </r>
    <r>
      <rPr>
        <sz val="9"/>
        <color indexed="12"/>
        <rFont val="ＭＳ 明朝"/>
        <family val="1"/>
        <charset val="128"/>
      </rPr>
      <t>Power</t>
    </r>
    <rPh sb="2" eb="4">
      <t>サイケイ</t>
    </rPh>
    <rPh sb="5" eb="7">
      <t>デンリョク</t>
    </rPh>
    <phoneticPr fontId="12"/>
  </si>
  <si>
    <t>表11：季節によって異なる電気の使われ方</t>
    <phoneticPr fontId="12"/>
  </si>
  <si>
    <t>表12：時間帯によって異なる電気の使われ方</t>
    <phoneticPr fontId="12"/>
  </si>
  <si>
    <t>表13：供給実績の推移</t>
    <rPh sb="4" eb="6">
      <t>キョウキュウ</t>
    </rPh>
    <phoneticPr fontId="12"/>
  </si>
  <si>
    <t>表15：需給計画(北陸エリア最大電力)</t>
    <rPh sb="9" eb="11">
      <t>ホクリク</t>
    </rPh>
    <phoneticPr fontId="12"/>
  </si>
  <si>
    <t>表16：原子力設備利用率・出水率の推移</t>
    <phoneticPr fontId="12"/>
  </si>
  <si>
    <t>表17：お客さま１戸当たりの停電の推移</t>
    <rPh sb="10" eb="11">
      <t>ア</t>
    </rPh>
    <rPh sb="17" eb="19">
      <t>スイイ</t>
    </rPh>
    <phoneticPr fontId="12"/>
  </si>
  <si>
    <t>表22：格付取得状況</t>
    <phoneticPr fontId="12"/>
  </si>
  <si>
    <r>
      <t>総販売電力量の推移</t>
    </r>
    <r>
      <rPr>
        <sz val="11"/>
        <rFont val="ＭＳ ゴシック"/>
        <family val="3"/>
        <charset val="128"/>
      </rPr>
      <t>　</t>
    </r>
    <rPh sb="0" eb="1">
      <t>ソウ</t>
    </rPh>
    <phoneticPr fontId="12"/>
  </si>
  <si>
    <t>表67</t>
    <rPh sb="0" eb="1">
      <t>ヒョウ</t>
    </rPh>
    <phoneticPr fontId="12"/>
  </si>
  <si>
    <t>-</t>
    <phoneticPr fontId="12"/>
  </si>
  <si>
    <t>総販売電力量の推移</t>
    <rPh sb="0" eb="1">
      <t>ソウ</t>
    </rPh>
    <rPh sb="1" eb="3">
      <t>ハンバイ</t>
    </rPh>
    <rPh sb="3" eb="5">
      <t>デンリョク</t>
    </rPh>
    <rPh sb="5" eb="6">
      <t>リョウ</t>
    </rPh>
    <rPh sb="7" eb="9">
      <t>スイイ</t>
    </rPh>
    <phoneticPr fontId="12"/>
  </si>
  <si>
    <t>表10：総販売電力量の推移</t>
    <rPh sb="0" eb="1">
      <t>ヒョウ</t>
    </rPh>
    <rPh sb="4" eb="6">
      <t>ハンバイ</t>
    </rPh>
    <rPh sb="9" eb="11">
      <t>スイイ</t>
    </rPh>
    <phoneticPr fontId="12"/>
  </si>
  <si>
    <t xml:space="preserve"> Sales</t>
    <phoneticPr fontId="12"/>
  </si>
  <si>
    <t>売上高</t>
    <rPh sb="0" eb="2">
      <t>ウリアゲ</t>
    </rPh>
    <rPh sb="2" eb="3">
      <t>タカ</t>
    </rPh>
    <phoneticPr fontId="12"/>
  </si>
  <si>
    <t>表24：経常利益の推移</t>
    <rPh sb="4" eb="6">
      <t>ケイジョウ</t>
    </rPh>
    <phoneticPr fontId="12"/>
  </si>
  <si>
    <t>表30：総資産利益率の推移</t>
    <phoneticPr fontId="12"/>
  </si>
  <si>
    <r>
      <t>CO</t>
    </r>
    <r>
      <rPr>
        <sz val="9"/>
        <rFont val="ＭＳ 明朝"/>
        <family val="1"/>
        <charset val="128"/>
      </rPr>
      <t>2</t>
    </r>
    <r>
      <rPr>
        <sz val="11"/>
        <rFont val="ＭＳ 明朝"/>
        <family val="1"/>
        <charset val="128"/>
      </rPr>
      <t>排出係数　CO</t>
    </r>
    <r>
      <rPr>
        <sz val="9"/>
        <rFont val="ＭＳ 明朝"/>
        <family val="1"/>
        <charset val="128"/>
      </rPr>
      <t>2</t>
    </r>
    <r>
      <rPr>
        <sz val="11"/>
        <rFont val="ＭＳ 明朝"/>
        <family val="1"/>
        <charset val="128"/>
      </rPr>
      <t>クレジット等反映前</t>
    </r>
    <rPh sb="5" eb="7">
      <t>ケイスウ</t>
    </rPh>
    <rPh sb="16" eb="17">
      <t>トウ</t>
    </rPh>
    <rPh sb="17" eb="19">
      <t>ハンエイ</t>
    </rPh>
    <rPh sb="19" eb="20">
      <t>マエ</t>
    </rPh>
    <phoneticPr fontId="12"/>
  </si>
  <si>
    <r>
      <t>CO</t>
    </r>
    <r>
      <rPr>
        <sz val="9"/>
        <rFont val="ＭＳ 明朝"/>
        <family val="1"/>
        <charset val="128"/>
      </rPr>
      <t>2</t>
    </r>
    <r>
      <rPr>
        <sz val="11"/>
        <rFont val="ＭＳ 明朝"/>
        <family val="1"/>
        <charset val="128"/>
      </rPr>
      <t>排出係数　CO</t>
    </r>
    <r>
      <rPr>
        <sz val="9"/>
        <rFont val="ＭＳ 明朝"/>
        <family val="1"/>
        <charset val="128"/>
      </rPr>
      <t>2</t>
    </r>
    <r>
      <rPr>
        <sz val="11"/>
        <rFont val="ＭＳ 明朝"/>
        <family val="1"/>
        <charset val="128"/>
      </rPr>
      <t>クレジット等反映後</t>
    </r>
    <rPh sb="5" eb="7">
      <t>ケイスウ</t>
    </rPh>
    <rPh sb="16" eb="17">
      <t>トウ</t>
    </rPh>
    <rPh sb="17" eb="19">
      <t>ハンエイ</t>
    </rPh>
    <rPh sb="19" eb="20">
      <t>アト</t>
    </rPh>
    <phoneticPr fontId="12"/>
  </si>
  <si>
    <r>
      <t>(注)CO</t>
    </r>
    <r>
      <rPr>
        <vertAlign val="subscript"/>
        <sz val="10"/>
        <rFont val="ＭＳ 明朝"/>
        <family val="1"/>
        <charset val="128"/>
      </rPr>
      <t>２</t>
    </r>
    <r>
      <rPr>
        <sz val="10"/>
        <rFont val="ＭＳ 明朝"/>
        <family val="1"/>
        <charset val="128"/>
      </rPr>
      <t>排出係数：販売電力量1kWh当たりのCO</t>
    </r>
    <r>
      <rPr>
        <vertAlign val="subscript"/>
        <sz val="10"/>
        <rFont val="ＭＳ 明朝"/>
        <family val="1"/>
        <charset val="128"/>
      </rPr>
      <t>2</t>
    </r>
    <r>
      <rPr>
        <sz val="10"/>
        <rFont val="ＭＳ 明朝"/>
        <family val="1"/>
        <charset val="128"/>
      </rPr>
      <t>排出量。</t>
    </r>
    <rPh sb="8" eb="10">
      <t>ケイスウ</t>
    </rPh>
    <rPh sb="11" eb="13">
      <t>ハンバイ</t>
    </rPh>
    <rPh sb="13" eb="15">
      <t>デンリョク</t>
    </rPh>
    <rPh sb="15" eb="16">
      <t>リョウ</t>
    </rPh>
    <rPh sb="20" eb="21">
      <t>ア</t>
    </rPh>
    <rPh sb="27" eb="29">
      <t>ハイシュツ</t>
    </rPh>
    <rPh sb="29" eb="30">
      <t>リョウ</t>
    </rPh>
    <phoneticPr fontId="12"/>
  </si>
  <si>
    <r>
      <t xml:space="preserve">SOx排出原単位  (g/kwh)
</t>
    </r>
    <r>
      <rPr>
        <sz val="8"/>
        <color indexed="12"/>
        <rFont val="ＭＳ 明朝"/>
        <family val="1"/>
        <charset val="128"/>
      </rPr>
      <t>SOx emission intensity  (g/kwh)</t>
    </r>
    <rPh sb="3" eb="5">
      <t>ハイシュツ</t>
    </rPh>
    <rPh sb="5" eb="8">
      <t>ゲンタンイ</t>
    </rPh>
    <phoneticPr fontId="12"/>
  </si>
  <si>
    <r>
      <t xml:space="preserve">NOx排出原単位  (g/kwh)
</t>
    </r>
    <r>
      <rPr>
        <sz val="8"/>
        <color indexed="12"/>
        <rFont val="ＭＳ 明朝"/>
        <family val="1"/>
        <charset val="128"/>
      </rPr>
      <t>NOx emission intensity  (g/kwh)</t>
    </r>
    <rPh sb="3" eb="5">
      <t>ハイシュツ</t>
    </rPh>
    <rPh sb="5" eb="8">
      <t>ゲンタンイ</t>
    </rPh>
    <phoneticPr fontId="12"/>
  </si>
  <si>
    <t>政府及び公共団体</t>
    <phoneticPr fontId="12"/>
  </si>
  <si>
    <t>Hokuriku</t>
    <phoneticPr fontId="12"/>
  </si>
  <si>
    <t>Kanto</t>
    <phoneticPr fontId="12"/>
  </si>
  <si>
    <t>Chubu</t>
    <phoneticPr fontId="12"/>
  </si>
  <si>
    <t>Kinki</t>
    <phoneticPr fontId="12"/>
  </si>
  <si>
    <t>近　畿</t>
    <rPh sb="0" eb="1">
      <t>チカ</t>
    </rPh>
    <rPh sb="2" eb="3">
      <t>キ</t>
    </rPh>
    <phoneticPr fontId="12"/>
  </si>
  <si>
    <t>表23：売上高の推移</t>
    <phoneticPr fontId="12"/>
  </si>
  <si>
    <t>Sales</t>
    <phoneticPr fontId="12"/>
  </si>
  <si>
    <t>表31：売上高当期純利益率の推移</t>
    <phoneticPr fontId="12"/>
  </si>
  <si>
    <t>表33：１株当たり当期純損益の推移</t>
    <rPh sb="12" eb="14">
      <t>ソンエキ</t>
    </rPh>
    <phoneticPr fontId="12"/>
  </si>
  <si>
    <t>表38：連結損益計算書</t>
    <phoneticPr fontId="12"/>
  </si>
  <si>
    <t>表40：資産構成の推移</t>
    <phoneticPr fontId="12"/>
  </si>
  <si>
    <t>表41：売上高の推移</t>
    <phoneticPr fontId="12"/>
  </si>
  <si>
    <t>表42：自己資本の推移</t>
    <rPh sb="4" eb="6">
      <t>ジコ</t>
    </rPh>
    <rPh sb="6" eb="8">
      <t>シホン</t>
    </rPh>
    <phoneticPr fontId="12"/>
  </si>
  <si>
    <t>表43：自己資本比率の推移</t>
    <rPh sb="4" eb="6">
      <t>ジコ</t>
    </rPh>
    <rPh sb="6" eb="8">
      <t>シホン</t>
    </rPh>
    <phoneticPr fontId="12"/>
  </si>
  <si>
    <t>表44：経常収益の推移</t>
    <phoneticPr fontId="12"/>
  </si>
  <si>
    <t>表46：売上高当期純利益率の推移</t>
    <rPh sb="9" eb="10">
      <t>ジュン</t>
    </rPh>
    <phoneticPr fontId="12"/>
  </si>
  <si>
    <t>表48：総資産利益率の推移</t>
    <rPh sb="7" eb="9">
      <t>リエキ</t>
    </rPh>
    <phoneticPr fontId="12"/>
  </si>
  <si>
    <t>表49：自己資本利益率(ＲＯＥ)の推移</t>
    <rPh sb="4" eb="6">
      <t>ジコ</t>
    </rPh>
    <phoneticPr fontId="12"/>
  </si>
  <si>
    <t>表51：有利子負債残高の推移</t>
    <rPh sb="4" eb="5">
      <t>ア</t>
    </rPh>
    <rPh sb="5" eb="7">
      <t>リシ</t>
    </rPh>
    <rPh sb="7" eb="9">
      <t>フサイ</t>
    </rPh>
    <rPh sb="9" eb="11">
      <t>ザンダカ</t>
    </rPh>
    <phoneticPr fontId="12"/>
  </si>
  <si>
    <t>表52：１株当たり当期純損益の推移</t>
    <rPh sb="6" eb="7">
      <t>ア</t>
    </rPh>
    <rPh sb="11" eb="12">
      <t>ジュン</t>
    </rPh>
    <rPh sb="12" eb="14">
      <t>ソンエキ</t>
    </rPh>
    <phoneticPr fontId="12"/>
  </si>
  <si>
    <t>表53：１株当たり純資産の推移</t>
    <rPh sb="5" eb="6">
      <t>ア</t>
    </rPh>
    <phoneticPr fontId="12"/>
  </si>
  <si>
    <t>表56：配当性向の推移</t>
    <rPh sb="4" eb="6">
      <t>ハイトウ</t>
    </rPh>
    <rPh sb="6" eb="8">
      <t>セイコウ</t>
    </rPh>
    <phoneticPr fontId="12"/>
  </si>
  <si>
    <t>表57：貸借対照表</t>
    <phoneticPr fontId="12"/>
  </si>
  <si>
    <t>表60：所有者別株式数比率の推移</t>
    <phoneticPr fontId="12"/>
  </si>
  <si>
    <t>表61：地域別株主数分布の推移</t>
    <rPh sb="0" eb="1">
      <t>ヒョウ</t>
    </rPh>
    <rPh sb="4" eb="6">
      <t>チイキ</t>
    </rPh>
    <rPh sb="6" eb="7">
      <t>ベツ</t>
    </rPh>
    <rPh sb="7" eb="9">
      <t>カブヌシ</t>
    </rPh>
    <rPh sb="9" eb="10">
      <t>スウ</t>
    </rPh>
    <rPh sb="10" eb="12">
      <t>ブンプ</t>
    </rPh>
    <rPh sb="13" eb="15">
      <t>スイイ</t>
    </rPh>
    <phoneticPr fontId="12"/>
  </si>
  <si>
    <t>表62：地域別株式数分布の推移</t>
    <rPh sb="0" eb="1">
      <t>ヒョウ</t>
    </rPh>
    <rPh sb="4" eb="6">
      <t>チイキ</t>
    </rPh>
    <rPh sb="6" eb="7">
      <t>ベツ</t>
    </rPh>
    <rPh sb="7" eb="9">
      <t>カブシキ</t>
    </rPh>
    <rPh sb="9" eb="10">
      <t>スウ</t>
    </rPh>
    <rPh sb="10" eb="12">
      <t>ブンプ</t>
    </rPh>
    <rPh sb="13" eb="15">
      <t>スイイ</t>
    </rPh>
    <phoneticPr fontId="12"/>
  </si>
  <si>
    <t>表63：株価と売買高の推移</t>
    <phoneticPr fontId="12"/>
  </si>
  <si>
    <t>表68</t>
    <rPh sb="0" eb="1">
      <t>ヒョウ</t>
    </rPh>
    <phoneticPr fontId="12"/>
  </si>
  <si>
    <t xml:space="preserve">       2.※２ Profit（loss）attributable to owners of parent.</t>
    <phoneticPr fontId="12"/>
  </si>
  <si>
    <t>Electricity Supply</t>
    <phoneticPr fontId="12"/>
  </si>
  <si>
    <t xml:space="preserve">     which in turn　have been calculated by averaging the value of total assets at the beginning</t>
    <phoneticPr fontId="12"/>
  </si>
  <si>
    <t xml:space="preserve"> 　  and end of the fiscal year.</t>
    <phoneticPr fontId="12"/>
  </si>
  <si>
    <t>　 　at the beginning and end of the fiscal year.</t>
    <phoneticPr fontId="12"/>
  </si>
  <si>
    <t xml:space="preserve">     of parent by total assets,　which in turn has been calculated by averaging the value of total assets</t>
    <phoneticPr fontId="12"/>
  </si>
  <si>
    <t xml:space="preserve">    　2016 to 2018　Consolidated subsidiaries: 14　Affiliates subject to the equity method: 1</t>
    <phoneticPr fontId="12"/>
  </si>
  <si>
    <t>Lighting</t>
    <phoneticPr fontId="12"/>
  </si>
  <si>
    <t>Power</t>
    <phoneticPr fontId="12"/>
  </si>
  <si>
    <t xml:space="preserve">     and financing costs and then dividing  the result by financing costs.</t>
    <phoneticPr fontId="12"/>
  </si>
  <si>
    <t xml:space="preserve">  Lighting</t>
    <phoneticPr fontId="12"/>
  </si>
  <si>
    <t>主な関係会社の概要</t>
    <rPh sb="0" eb="1">
      <t>オモ</t>
    </rPh>
    <phoneticPr fontId="12"/>
  </si>
  <si>
    <t>1974. 6. 2</t>
  </si>
  <si>
    <t>June 1,1974</t>
  </si>
  <si>
    <r>
      <rPr>
        <b/>
        <sz val="12"/>
        <color indexed="56"/>
        <rFont val="ＭＳ 明朝"/>
        <family val="1"/>
        <charset val="128"/>
      </rPr>
      <t>免責事項</t>
    </r>
    <r>
      <rPr>
        <b/>
        <sz val="12"/>
        <rFont val="ＭＳ 明朝"/>
        <family val="1"/>
        <charset val="128"/>
      </rPr>
      <t>　</t>
    </r>
    <r>
      <rPr>
        <sz val="11"/>
        <color indexed="12"/>
        <rFont val="ＭＳ 明朝"/>
        <family val="1"/>
        <charset val="128"/>
      </rPr>
      <t>Disclaimer</t>
    </r>
    <rPh sb="0" eb="2">
      <t>メンセキ</t>
    </rPh>
    <rPh sb="2" eb="4">
      <t>ジコウ</t>
    </rPh>
    <phoneticPr fontId="12"/>
  </si>
  <si>
    <t>総資産営業利益率(ＲＯＡ)の推移</t>
    <phoneticPr fontId="12"/>
  </si>
  <si>
    <t>Return on Assets</t>
    <phoneticPr fontId="12"/>
  </si>
  <si>
    <t>Price-to-earnings Ratio</t>
    <phoneticPr fontId="12"/>
  </si>
  <si>
    <t>１株当たり当期純損益の推移</t>
    <rPh sb="1" eb="2">
      <t>カブ</t>
    </rPh>
    <rPh sb="2" eb="3">
      <t>ア</t>
    </rPh>
    <rPh sb="5" eb="6">
      <t>トウ</t>
    </rPh>
    <rPh sb="6" eb="7">
      <t>キ</t>
    </rPh>
    <rPh sb="7" eb="8">
      <t>ジュン</t>
    </rPh>
    <rPh sb="8" eb="10">
      <t>ソンエキ</t>
    </rPh>
    <rPh sb="11" eb="13">
      <t>スイイ</t>
    </rPh>
    <phoneticPr fontId="12"/>
  </si>
  <si>
    <t>１株当たり純資産の推移</t>
    <rPh sb="1" eb="2">
      <t>カブ</t>
    </rPh>
    <rPh sb="2" eb="3">
      <t>ア</t>
    </rPh>
    <rPh sb="5" eb="8">
      <t>ジュンシサン</t>
    </rPh>
    <rPh sb="9" eb="11">
      <t>スイイ</t>
    </rPh>
    <phoneticPr fontId="12"/>
  </si>
  <si>
    <t>1951年５月１日</t>
    <phoneticPr fontId="12"/>
  </si>
  <si>
    <t>Ordinary income/loss※１</t>
    <phoneticPr fontId="12"/>
  </si>
  <si>
    <t>(注）1.※１ 数字は連結。（　　）内は個別。</t>
    <phoneticPr fontId="12"/>
  </si>
  <si>
    <t xml:space="preserve">     3.※３ 志賀２号機において，整流板を設置して運転の場合。</t>
    <rPh sb="9" eb="11">
      <t>シカ</t>
    </rPh>
    <rPh sb="12" eb="14">
      <t>ゴウキ</t>
    </rPh>
    <rPh sb="19" eb="21">
      <t>セイリュウ</t>
    </rPh>
    <rPh sb="21" eb="22">
      <t>イタ</t>
    </rPh>
    <rPh sb="23" eb="25">
      <t>セッチ</t>
    </rPh>
    <rPh sb="27" eb="29">
      <t>ウンテン</t>
    </rPh>
    <rPh sb="30" eb="32">
      <t>バアイ</t>
    </rPh>
    <phoneticPr fontId="12"/>
  </si>
  <si>
    <t>　　　安定した供給を行うため，予め想定需要以上に保有する供給力のこと。</t>
  </si>
  <si>
    <t xml:space="preserve">    なお，総資産は期首期末平均とする。</t>
  </si>
  <si>
    <t xml:space="preserve">    2.株価は，各年度３月末実績により算定。</t>
  </si>
  <si>
    <t>(注)SOx，NOx排出原単位：火力発電所の発電電力量1kWh当たりのSOx，NOx排出量。</t>
    <rPh sb="16" eb="18">
      <t>カリョク</t>
    </rPh>
    <rPh sb="18" eb="20">
      <t>ハツデン</t>
    </rPh>
    <rPh sb="20" eb="21">
      <t>ショ</t>
    </rPh>
    <rPh sb="31" eb="32">
      <t>ア</t>
    </rPh>
    <phoneticPr fontId="12"/>
  </si>
  <si>
    <t>　本資料は，株主や投資家の皆様に当社への理解を深めていただくことを目的として情報提供するものであり，当社株式の購入や売却等を勧誘するものではありません。投資に関する最終決定は投資家ご自身の判断において行われるようお願いいたします。
　また，内容については細心の注意を払っておりますが，本資料に掲載された情報の誤り及び掲載された情報に基づいて被ったいかなる損害についても，当社は一切責任を負いかねますのでご了承ください。
　なお，本資料に掲載されている将来的な実績に関する見通しは，リスクや不確定な要因を含んでおります。そのため，実際の業績については，記載の見通し等と異なる結果となり得ることをご承知ください。</t>
  </si>
  <si>
    <t>Notes：1.※１ refers to consolidated figures. Non-consolidated figures are in parentheses.</t>
    <phoneticPr fontId="12"/>
  </si>
  <si>
    <t xml:space="preserve">    原子力発電電力量</t>
    <phoneticPr fontId="12"/>
  </si>
  <si>
    <t xml:space="preserve"> 自社</t>
    <phoneticPr fontId="12"/>
  </si>
  <si>
    <t>（再掲）水力（3万kW以上）</t>
    <rPh sb="1" eb="3">
      <t>サイケイ</t>
    </rPh>
    <rPh sb="4" eb="6">
      <t>スイリョク</t>
    </rPh>
    <rPh sb="8" eb="9">
      <t>マン</t>
    </rPh>
    <rPh sb="11" eb="13">
      <t>イジョウ</t>
    </rPh>
    <phoneticPr fontId="29"/>
  </si>
  <si>
    <r>
      <t>（再掲）水力</t>
    </r>
    <r>
      <rPr>
        <sz val="6"/>
        <rFont val="ＭＳ 明朝"/>
        <family val="1"/>
        <charset val="128"/>
      </rPr>
      <t>（3万kW未満，FIT電気除く）</t>
    </r>
    <rPh sb="1" eb="3">
      <t>サイケイ</t>
    </rPh>
    <rPh sb="4" eb="6">
      <t>スイリョク</t>
    </rPh>
    <rPh sb="8" eb="9">
      <t>マン</t>
    </rPh>
    <rPh sb="11" eb="13">
      <t>ミマン</t>
    </rPh>
    <rPh sb="17" eb="19">
      <t>デンキ</t>
    </rPh>
    <rPh sb="19" eb="20">
      <t>ノゾ</t>
    </rPh>
    <phoneticPr fontId="29"/>
  </si>
  <si>
    <t>（再掲）水力（FIT電気）</t>
    <rPh sb="1" eb="3">
      <t>サイケイ</t>
    </rPh>
    <rPh sb="4" eb="6">
      <t>スイリョク</t>
    </rPh>
    <rPh sb="10" eb="12">
      <t>デンキ</t>
    </rPh>
    <phoneticPr fontId="29"/>
  </si>
  <si>
    <t>Hydro(under 30MW,excluding FIT)</t>
    <phoneticPr fontId="12"/>
  </si>
  <si>
    <t>（再掲）太陽光・風力等（FIT電気）</t>
    <rPh sb="1" eb="3">
      <t>サイケイ</t>
    </rPh>
    <rPh sb="4" eb="7">
      <t>タイヨウコウ</t>
    </rPh>
    <rPh sb="8" eb="10">
      <t>フウリョク</t>
    </rPh>
    <rPh sb="10" eb="11">
      <t>トウ</t>
    </rPh>
    <rPh sb="15" eb="17">
      <t>デンキ</t>
    </rPh>
    <phoneticPr fontId="29"/>
  </si>
  <si>
    <r>
      <t>（再掲）太陽光・風力等</t>
    </r>
    <r>
      <rPr>
        <sz val="6"/>
        <rFont val="ＭＳ 明朝"/>
        <family val="1"/>
        <charset val="128"/>
      </rPr>
      <t>（FIT電気除く）</t>
    </r>
    <rPh sb="1" eb="3">
      <t>サイケイ</t>
    </rPh>
    <rPh sb="4" eb="7">
      <t>タイヨウコウ</t>
    </rPh>
    <rPh sb="8" eb="10">
      <t>フウリョク</t>
    </rPh>
    <rPh sb="10" eb="11">
      <t>トウ</t>
    </rPh>
    <rPh sb="15" eb="17">
      <t>デンキ</t>
    </rPh>
    <rPh sb="17" eb="18">
      <t>ノゾ</t>
    </rPh>
    <phoneticPr fontId="29"/>
  </si>
  <si>
    <t>Hydro(under 30MW,excluding FIT)</t>
    <phoneticPr fontId="12"/>
  </si>
  <si>
    <t>Forecast</t>
    <phoneticPr fontId="12"/>
  </si>
  <si>
    <t>LNG</t>
    <phoneticPr fontId="12"/>
  </si>
  <si>
    <r>
      <t>電　</t>
    </r>
    <r>
      <rPr>
        <sz val="11"/>
        <rFont val="ＭＳ 明朝"/>
        <family val="1"/>
        <charset val="128"/>
      </rPr>
      <t>源</t>
    </r>
    <rPh sb="0" eb="1">
      <t>デン</t>
    </rPh>
    <rPh sb="2" eb="3">
      <t>ミナモト</t>
    </rPh>
    <phoneticPr fontId="12"/>
  </si>
  <si>
    <t>流　通</t>
    <rPh sb="0" eb="1">
      <t>ナガル</t>
    </rPh>
    <rPh sb="2" eb="3">
      <t>ツウ</t>
    </rPh>
    <phoneticPr fontId="12"/>
  </si>
  <si>
    <t>表26：総資産営業利益率(ＲＯＡ)の推移</t>
    <phoneticPr fontId="12"/>
  </si>
  <si>
    <t xml:space="preserve">    3.株価収益率(PER)は，１株当たり当期純利益がマイナスの場合算出せず。</t>
    <rPh sb="5" eb="7">
      <t>カブカ</t>
    </rPh>
    <rPh sb="7" eb="9">
      <t>シュウエキ</t>
    </rPh>
    <rPh sb="9" eb="10">
      <t>リツ</t>
    </rPh>
    <rPh sb="33" eb="35">
      <t>バアイ</t>
    </rPh>
    <phoneticPr fontId="12"/>
  </si>
  <si>
    <t>表50：支払利息・インタレストカバレッジの推移</t>
    <rPh sb="4" eb="6">
      <t>シハライ</t>
    </rPh>
    <rPh sb="6" eb="8">
      <t>リソク</t>
    </rPh>
    <phoneticPr fontId="12"/>
  </si>
  <si>
    <t xml:space="preserve">    2.配当性向は，１株当たり当期純利益がマイナスの場合算出せず。</t>
    <rPh sb="5" eb="7">
      <t>ハイトウ</t>
    </rPh>
    <rPh sb="7" eb="9">
      <t>セイコウ</t>
    </rPh>
    <phoneticPr fontId="12"/>
  </si>
  <si>
    <t>中　部</t>
    <rPh sb="0" eb="1">
      <t>ナカ</t>
    </rPh>
    <rPh sb="2" eb="3">
      <t>ブ</t>
    </rPh>
    <phoneticPr fontId="12"/>
  </si>
  <si>
    <t>関　東</t>
    <rPh sb="0" eb="1">
      <t>カン</t>
    </rPh>
    <rPh sb="2" eb="3">
      <t>ヒガシ</t>
    </rPh>
    <phoneticPr fontId="12"/>
  </si>
  <si>
    <t>北　陸</t>
    <rPh sb="0" eb="1">
      <t>キタ</t>
    </rPh>
    <rPh sb="2" eb="3">
      <t>リク</t>
    </rPh>
    <phoneticPr fontId="12"/>
  </si>
  <si>
    <t>　　　※一定期間(月)の中で，毎日の最大電力を上位から３日とり，平均したもの。</t>
    <phoneticPr fontId="12"/>
  </si>
  <si>
    <t xml:space="preserve">  　2.供給予備力＝発電所事故，渇水，需給の変動等，事前に予測しがたい事態の発生があっても</t>
    <rPh sb="25" eb="26">
      <t>トウ</t>
    </rPh>
    <phoneticPr fontId="12"/>
  </si>
  <si>
    <r>
      <t>(注)1.最大電力＝最大３日平均電力</t>
    </r>
    <r>
      <rPr>
        <vertAlign val="superscript"/>
        <sz val="10"/>
        <rFont val="ＭＳ 明朝"/>
        <family val="1"/>
        <charset val="128"/>
      </rPr>
      <t>※</t>
    </r>
    <phoneticPr fontId="12"/>
  </si>
  <si>
    <t>１株当たり当期純損益の推移</t>
    <rPh sb="1" eb="2">
      <t>カブ</t>
    </rPh>
    <rPh sb="2" eb="3">
      <t>ア</t>
    </rPh>
    <rPh sb="5" eb="6">
      <t>トウ</t>
    </rPh>
    <rPh sb="6" eb="7">
      <t>キ</t>
    </rPh>
    <rPh sb="7" eb="10">
      <t>ジュンソンエキ</t>
    </rPh>
    <rPh sb="11" eb="13">
      <t>スイイ</t>
    </rPh>
    <phoneticPr fontId="12"/>
  </si>
  <si>
    <r>
      <t>CO</t>
    </r>
    <r>
      <rPr>
        <vertAlign val="subscript"/>
        <sz val="11"/>
        <rFont val="ＭＳ 明朝"/>
        <family val="1"/>
        <charset val="128"/>
      </rPr>
      <t>2</t>
    </r>
    <r>
      <rPr>
        <sz val="11"/>
        <rFont val="ＭＳ 明朝"/>
        <family val="1"/>
        <charset val="128"/>
      </rPr>
      <t>排出係数の推移</t>
    </r>
    <rPh sb="5" eb="7">
      <t>ケイスウ</t>
    </rPh>
    <phoneticPr fontId="12"/>
  </si>
  <si>
    <t>火力発電所のSOx、NOx排出原単位の推移</t>
    <rPh sb="0" eb="2">
      <t>カリョク</t>
    </rPh>
    <rPh sb="2" eb="4">
      <t>ハツデン</t>
    </rPh>
    <rPh sb="4" eb="5">
      <t>ジョ</t>
    </rPh>
    <rPh sb="13" eb="15">
      <t>ハイシュツ</t>
    </rPh>
    <rPh sb="15" eb="18">
      <t>ゲンタンイ</t>
    </rPh>
    <rPh sb="19" eb="21">
      <t>スイイ</t>
    </rPh>
    <phoneticPr fontId="12"/>
  </si>
  <si>
    <t xml:space="preserve">       3.※３ is in the case of installation of turbine straightening vane in Shika Unit 2.</t>
    <phoneticPr fontId="12"/>
  </si>
  <si>
    <t>１．北陸電力の概要</t>
    <phoneticPr fontId="12"/>
  </si>
  <si>
    <t>会社概要</t>
    <phoneticPr fontId="12"/>
  </si>
  <si>
    <t>資本金の推移</t>
    <phoneticPr fontId="12"/>
  </si>
  <si>
    <t>Total Assets(Consolidated and Non-consolidated)</t>
    <phoneticPr fontId="12"/>
  </si>
  <si>
    <t>売上高の推移(連結･個別)</t>
    <phoneticPr fontId="12"/>
  </si>
  <si>
    <t>Sales(Consolidated and Non-consolidated)</t>
    <phoneticPr fontId="12"/>
  </si>
  <si>
    <t>従業員数の推移(個別)</t>
    <rPh sb="0" eb="3">
      <t>ジュウギョウイン</t>
    </rPh>
    <rPh sb="3" eb="4">
      <t>スウ</t>
    </rPh>
    <rPh sb="5" eb="7">
      <t>スイイ</t>
    </rPh>
    <rPh sb="8" eb="10">
      <t>コベツ</t>
    </rPh>
    <phoneticPr fontId="12"/>
  </si>
  <si>
    <t>２．電力需要</t>
    <phoneticPr fontId="12"/>
  </si>
  <si>
    <t>３．電力供給</t>
    <phoneticPr fontId="12"/>
  </si>
  <si>
    <t>Electricity Supply</t>
    <phoneticPr fontId="12"/>
  </si>
  <si>
    <t>４．電力供給設備</t>
    <phoneticPr fontId="12"/>
  </si>
  <si>
    <t>５．設備投資</t>
    <phoneticPr fontId="12"/>
  </si>
  <si>
    <t>６．電気料金</t>
    <phoneticPr fontId="12"/>
  </si>
  <si>
    <t>Electricity Rates</t>
    <phoneticPr fontId="12"/>
  </si>
  <si>
    <t>Hokuriku Electric Power Electricity Rates</t>
    <phoneticPr fontId="12"/>
  </si>
  <si>
    <t>７．連結財務データ</t>
    <phoneticPr fontId="12"/>
  </si>
  <si>
    <t>売上高の推移</t>
    <phoneticPr fontId="12"/>
  </si>
  <si>
    <t>Sales</t>
    <phoneticPr fontId="12"/>
  </si>
  <si>
    <t>Return on Assets</t>
    <phoneticPr fontId="12"/>
  </si>
  <si>
    <r>
      <t>自己資本利益率(ＲＯＥ</t>
    </r>
    <r>
      <rPr>
        <sz val="11"/>
        <rFont val="ＭＳ 明朝"/>
        <family val="1"/>
        <charset val="128"/>
      </rPr>
      <t>)</t>
    </r>
    <r>
      <rPr>
        <sz val="11"/>
        <rFont val="ＭＳ 明朝"/>
        <family val="1"/>
        <charset val="128"/>
      </rPr>
      <t>の推移</t>
    </r>
    <phoneticPr fontId="12"/>
  </si>
  <si>
    <r>
      <t>株価収益率(ＰＥＲ</t>
    </r>
    <r>
      <rPr>
        <sz val="11"/>
        <rFont val="ＭＳ 明朝"/>
        <family val="1"/>
        <charset val="128"/>
      </rPr>
      <t>)</t>
    </r>
    <r>
      <rPr>
        <sz val="11"/>
        <rFont val="ＭＳ 明朝"/>
        <family val="1"/>
        <charset val="128"/>
      </rPr>
      <t>の推移</t>
    </r>
    <rPh sb="0" eb="2">
      <t>カブカ</t>
    </rPh>
    <rPh sb="2" eb="4">
      <t>シュウエキ</t>
    </rPh>
    <rPh sb="4" eb="5">
      <t>リツ</t>
    </rPh>
    <rPh sb="11" eb="13">
      <t>スイイ</t>
    </rPh>
    <phoneticPr fontId="12"/>
  </si>
  <si>
    <t>Price-to-earnings Ratio</t>
    <phoneticPr fontId="12"/>
  </si>
  <si>
    <r>
      <t>株価純資産倍率(ＰＢＲ</t>
    </r>
    <r>
      <rPr>
        <sz val="11"/>
        <rFont val="ＭＳ 明朝"/>
        <family val="1"/>
        <charset val="128"/>
      </rPr>
      <t>)</t>
    </r>
    <r>
      <rPr>
        <sz val="11"/>
        <rFont val="ＭＳ 明朝"/>
        <family val="1"/>
        <charset val="128"/>
      </rPr>
      <t>の推移</t>
    </r>
    <rPh sb="0" eb="2">
      <t>カブカ</t>
    </rPh>
    <rPh sb="2" eb="5">
      <t>ジュンシサン</t>
    </rPh>
    <rPh sb="5" eb="7">
      <t>バイリツ</t>
    </rPh>
    <rPh sb="13" eb="15">
      <t>スイイ</t>
    </rPh>
    <phoneticPr fontId="12"/>
  </si>
  <si>
    <t>連結貸借対照表</t>
    <phoneticPr fontId="12"/>
  </si>
  <si>
    <t>連結キャッシュ・フロー計算書</t>
    <phoneticPr fontId="12"/>
  </si>
  <si>
    <t>８．個別財務データ</t>
    <phoneticPr fontId="12"/>
  </si>
  <si>
    <t>８．個別財務データ</t>
    <phoneticPr fontId="12"/>
  </si>
  <si>
    <t>売上高の推移</t>
    <phoneticPr fontId="12"/>
  </si>
  <si>
    <t>自己資本比率の推移</t>
    <phoneticPr fontId="12"/>
  </si>
  <si>
    <r>
      <t>自己資本利益率(ＲＯＥ</t>
    </r>
    <r>
      <rPr>
        <sz val="11"/>
        <rFont val="ＭＳ 明朝"/>
        <family val="1"/>
        <charset val="128"/>
      </rPr>
      <t>)</t>
    </r>
    <r>
      <rPr>
        <sz val="11"/>
        <rFont val="ＭＳ 明朝"/>
        <family val="1"/>
        <charset val="128"/>
      </rPr>
      <t>の推移</t>
    </r>
    <rPh sb="0" eb="2">
      <t>ジコ</t>
    </rPh>
    <rPh sb="2" eb="4">
      <t>シホン</t>
    </rPh>
    <rPh sb="4" eb="6">
      <t>リエキ</t>
    </rPh>
    <rPh sb="6" eb="7">
      <t>リツ</t>
    </rPh>
    <rPh sb="13" eb="15">
      <t>スイイ</t>
    </rPh>
    <phoneticPr fontId="12"/>
  </si>
  <si>
    <t>株価収益率(ＰＥＲ)の推移</t>
    <rPh sb="0" eb="2">
      <t>カブカ</t>
    </rPh>
    <rPh sb="2" eb="4">
      <t>シュウエキ</t>
    </rPh>
    <rPh sb="4" eb="5">
      <t>リツ</t>
    </rPh>
    <rPh sb="11" eb="13">
      <t>スイイ</t>
    </rPh>
    <phoneticPr fontId="12"/>
  </si>
  <si>
    <t>９．株式の状況</t>
    <phoneticPr fontId="12"/>
  </si>
  <si>
    <t>10．環境への取組み</t>
    <phoneticPr fontId="12"/>
  </si>
  <si>
    <t>Environmental Initiatives</t>
    <phoneticPr fontId="12"/>
  </si>
  <si>
    <r>
      <t>C0</t>
    </r>
    <r>
      <rPr>
        <vertAlign val="subscript"/>
        <sz val="9"/>
        <color rgb="FF0000FF"/>
        <rFont val="ＭＳ 明朝"/>
        <family val="1"/>
        <charset val="128"/>
      </rPr>
      <t>2</t>
    </r>
    <r>
      <rPr>
        <sz val="9"/>
        <color rgb="FF0000FF"/>
        <rFont val="ＭＳ 明朝"/>
        <family val="1"/>
        <charset val="128"/>
      </rPr>
      <t xml:space="preserve"> Emission Intensity</t>
    </r>
    <phoneticPr fontId="12"/>
  </si>
  <si>
    <t xml:space="preserve">Thermal Power Plant SOx and NOx Emission intensity </t>
    <phoneticPr fontId="12"/>
  </si>
  <si>
    <t>11．北陸電力インフォメーション</t>
    <phoneticPr fontId="12"/>
  </si>
  <si>
    <t>Overview of Main Affiliated Companies</t>
    <phoneticPr fontId="12"/>
  </si>
  <si>
    <t>Hokuriku Electric Power Company</t>
    <phoneticPr fontId="12"/>
  </si>
  <si>
    <t>TEL. 076-441-2511</t>
    <phoneticPr fontId="12"/>
  </si>
  <si>
    <t>May 1,1951</t>
    <phoneticPr fontId="12"/>
  </si>
  <si>
    <t>出　力</t>
    <phoneticPr fontId="12"/>
  </si>
  <si>
    <t>架　空</t>
    <phoneticPr fontId="12"/>
  </si>
  <si>
    <t>地　中</t>
    <phoneticPr fontId="12"/>
  </si>
  <si>
    <t xml:space="preserve">Overhead </t>
    <phoneticPr fontId="12"/>
  </si>
  <si>
    <t>Underground</t>
    <phoneticPr fontId="12"/>
  </si>
  <si>
    <t>㎞</t>
    <phoneticPr fontId="12"/>
  </si>
  <si>
    <t xml:space="preserve">Number of substations </t>
    <phoneticPr fontId="12"/>
  </si>
  <si>
    <t>Total</t>
    <phoneticPr fontId="12"/>
  </si>
  <si>
    <t>Retail</t>
    <phoneticPr fontId="12"/>
  </si>
  <si>
    <t>Wholesale</t>
    <phoneticPr fontId="12"/>
  </si>
  <si>
    <t xml:space="preserve"> Total Assets(Consolidated and Non-consolidated)</t>
    <phoneticPr fontId="12"/>
  </si>
  <si>
    <t xml:space="preserve"> Sales(Consolidated and Non-consolidated)</t>
    <phoneticPr fontId="12"/>
  </si>
  <si>
    <t>Ordinary Income/loss(Consolidated and Non-consolidated)</t>
    <phoneticPr fontId="12"/>
  </si>
  <si>
    <t>Electricity Sales</t>
    <phoneticPr fontId="12"/>
  </si>
  <si>
    <r>
      <t>合計</t>
    </r>
    <r>
      <rPr>
        <sz val="9"/>
        <color indexed="12"/>
        <rFont val="ＭＳ 明朝"/>
        <family val="1"/>
        <charset val="128"/>
      </rPr>
      <t xml:space="preserve"> Total</t>
    </r>
    <phoneticPr fontId="12"/>
  </si>
  <si>
    <t>Number of Employees（Non-consolidated)</t>
    <phoneticPr fontId="12"/>
  </si>
  <si>
    <t>(Persons)</t>
    <phoneticPr fontId="12"/>
  </si>
  <si>
    <t>(注)数値はすべて各年度３月31日現在。</t>
    <phoneticPr fontId="12"/>
  </si>
  <si>
    <t>Note:All figures are as of March 31 of the fiscal year in question.</t>
    <phoneticPr fontId="12"/>
  </si>
  <si>
    <t>Month</t>
    <phoneticPr fontId="12"/>
  </si>
  <si>
    <t>Apr.</t>
    <phoneticPr fontId="12"/>
  </si>
  <si>
    <t>May.</t>
    <phoneticPr fontId="12"/>
  </si>
  <si>
    <t>Jun.</t>
    <phoneticPr fontId="12"/>
  </si>
  <si>
    <t>Jul.</t>
    <phoneticPr fontId="12"/>
  </si>
  <si>
    <t>Aug.</t>
    <phoneticPr fontId="12"/>
  </si>
  <si>
    <t>Sep.</t>
    <phoneticPr fontId="12"/>
  </si>
  <si>
    <t>Oct.</t>
    <phoneticPr fontId="12"/>
  </si>
  <si>
    <t>Dec.</t>
    <phoneticPr fontId="12"/>
  </si>
  <si>
    <t>Jan.</t>
    <phoneticPr fontId="12"/>
  </si>
  <si>
    <t>Feb.</t>
    <phoneticPr fontId="12"/>
  </si>
  <si>
    <t>Mar.</t>
    <phoneticPr fontId="12"/>
  </si>
  <si>
    <r>
      <t>時間　</t>
    </r>
    <r>
      <rPr>
        <sz val="9"/>
        <color indexed="12"/>
        <rFont val="ＭＳ 明朝"/>
        <family val="1"/>
        <charset val="128"/>
      </rPr>
      <t>Time</t>
    </r>
    <phoneticPr fontId="12"/>
  </si>
  <si>
    <r>
      <t>　　　 すべての皆さまから集めた賦課金により賄われており，この電気のCO</t>
    </r>
    <r>
      <rPr>
        <vertAlign val="subscript"/>
        <sz val="10"/>
        <rFont val="ＭＳ 明朝"/>
        <family val="1"/>
        <charset val="128"/>
      </rPr>
      <t>2</t>
    </r>
    <r>
      <rPr>
        <sz val="10"/>
        <rFont val="ＭＳ 明朝"/>
        <family val="1"/>
        <charset val="128"/>
      </rPr>
      <t>排出量については，</t>
    </r>
    <phoneticPr fontId="12"/>
  </si>
  <si>
    <r>
      <t>　　　 火力発電等も含めた全国平均の電気のCO</t>
    </r>
    <r>
      <rPr>
        <vertAlign val="subscript"/>
        <sz val="10"/>
        <rFont val="ＭＳ 明朝"/>
        <family val="1"/>
        <charset val="128"/>
      </rPr>
      <t>2</t>
    </r>
    <r>
      <rPr>
        <sz val="10"/>
        <rFont val="ＭＳ 明朝"/>
        <family val="1"/>
        <charset val="128"/>
      </rPr>
      <t>排出量を持った電気として扱われる。</t>
    </r>
    <phoneticPr fontId="12"/>
  </si>
  <si>
    <t xml:space="preserve">       A Part of the cost for FIT electricity is covered by a levy,which is paid by all electricity customers.</t>
    <phoneticPr fontId="12"/>
  </si>
  <si>
    <r>
      <t xml:space="preserve">       CO</t>
    </r>
    <r>
      <rPr>
        <vertAlign val="subscript"/>
        <sz val="9"/>
        <color indexed="12"/>
        <rFont val="ＭＳ 明朝"/>
        <family val="1"/>
        <charset val="128"/>
      </rPr>
      <t>2</t>
    </r>
    <r>
      <rPr>
        <sz val="9"/>
        <color indexed="12"/>
        <rFont val="ＭＳ 明朝"/>
        <family val="1"/>
        <charset val="128"/>
      </rPr>
      <t xml:space="preserve"> emissions of FIT electricity are treated as those of the national average of electricity,</t>
    </r>
    <phoneticPr fontId="12"/>
  </si>
  <si>
    <t xml:space="preserve">       including thermal power and so on.</t>
    <phoneticPr fontId="12"/>
  </si>
  <si>
    <r>
      <t>　　 3."Purchased in JEPX" includes Hydro,Thermal,Nuclear,</t>
    </r>
    <r>
      <rPr>
        <sz val="9"/>
        <color indexed="12"/>
        <rFont val="ＭＳ 明朝"/>
        <family val="1"/>
        <charset val="128"/>
      </rPr>
      <t>FIT electricity and Renewable energy etc.</t>
    </r>
    <phoneticPr fontId="12"/>
  </si>
  <si>
    <t>　　 4."Other" includes purchased electricity whose energy sources can't be specified.</t>
    <phoneticPr fontId="12"/>
  </si>
  <si>
    <t>Power generation</t>
    <phoneticPr fontId="12"/>
  </si>
  <si>
    <t>Power transmission</t>
    <phoneticPr fontId="12"/>
  </si>
  <si>
    <t>Other</t>
    <phoneticPr fontId="12"/>
  </si>
  <si>
    <t>合　計</t>
    <phoneticPr fontId="12"/>
  </si>
  <si>
    <t>表21：資金調達の推移</t>
    <phoneticPr fontId="12"/>
  </si>
  <si>
    <t>Fund Procurement</t>
    <phoneticPr fontId="12"/>
  </si>
  <si>
    <t>Corporate bonds</t>
    <phoneticPr fontId="12"/>
  </si>
  <si>
    <r>
      <t xml:space="preserve">合 </t>
    </r>
    <r>
      <rPr>
        <sz val="11"/>
        <rFont val="ＭＳ 明朝"/>
        <family val="1"/>
        <charset val="128"/>
      </rPr>
      <t xml:space="preserve"> </t>
    </r>
    <r>
      <rPr>
        <sz val="11"/>
        <rFont val="ＭＳ 明朝"/>
        <family val="1"/>
        <charset val="128"/>
      </rPr>
      <t>計</t>
    </r>
    <phoneticPr fontId="12"/>
  </si>
  <si>
    <r>
      <t xml:space="preserve">格付機関  </t>
    </r>
    <r>
      <rPr>
        <sz val="9"/>
        <color indexed="12"/>
        <rFont val="ＭＳ 明朝"/>
        <family val="1"/>
        <charset val="128"/>
      </rPr>
      <t>Rating agency</t>
    </r>
    <phoneticPr fontId="12"/>
  </si>
  <si>
    <r>
      <t xml:space="preserve">　　　　　Ａ＋(第５ランク </t>
    </r>
    <r>
      <rPr>
        <sz val="9"/>
        <color indexed="12"/>
        <rFont val="ＭＳ 明朝"/>
        <family val="1"/>
        <charset val="128"/>
      </rPr>
      <t>Fifth grade</t>
    </r>
    <r>
      <rPr>
        <sz val="11"/>
        <rFont val="ＭＳ 明朝"/>
        <family val="1"/>
        <charset val="128"/>
      </rPr>
      <t>)</t>
    </r>
    <phoneticPr fontId="12"/>
  </si>
  <si>
    <t>売上高</t>
    <phoneticPr fontId="12"/>
  </si>
  <si>
    <t>Ordinary Income</t>
    <phoneticPr fontId="12"/>
  </si>
  <si>
    <t>表25：有利子負債残高の推移</t>
    <phoneticPr fontId="12"/>
  </si>
  <si>
    <t>Outstanding Interest-bearing Debt</t>
    <phoneticPr fontId="12"/>
  </si>
  <si>
    <t>ＲＯＡ</t>
    <phoneticPr fontId="12"/>
  </si>
  <si>
    <t xml:space="preserve">Note:Return on assets has been calculated by dividing operating income after taxes by total assets, </t>
    <phoneticPr fontId="12"/>
  </si>
  <si>
    <t>表27：自己資本利益率(ＲＯＥ)の推移</t>
    <phoneticPr fontId="12"/>
  </si>
  <si>
    <t>ＲＯＥ</t>
    <phoneticPr fontId="12"/>
  </si>
  <si>
    <t>表28：自己資本の推移</t>
    <phoneticPr fontId="12"/>
  </si>
  <si>
    <t>表29：自己資本比率の推移</t>
    <phoneticPr fontId="12"/>
  </si>
  <si>
    <t>売上高当期純利益率</t>
    <phoneticPr fontId="12"/>
  </si>
  <si>
    <t>Note:The ratio of net income to sales has been calculated by dividing profit (loss) attributable to owners</t>
    <phoneticPr fontId="12"/>
  </si>
  <si>
    <t>　 　of parent by sales.</t>
    <phoneticPr fontId="12"/>
  </si>
  <si>
    <t>表32：売上高経常利益率の推移</t>
    <phoneticPr fontId="12"/>
  </si>
  <si>
    <t>売上高経常利益率</t>
    <phoneticPr fontId="12"/>
  </si>
  <si>
    <t>Note:The ratio of ordinary income to sales has been calculated by dividing ordinary income/loss by sales.</t>
    <phoneticPr fontId="12"/>
  </si>
  <si>
    <t>Net Income per Share</t>
    <phoneticPr fontId="12"/>
  </si>
  <si>
    <t>１株当たり当期純損益</t>
    <phoneticPr fontId="12"/>
  </si>
  <si>
    <t>表34：１株当たり純資産の推移</t>
    <phoneticPr fontId="12"/>
  </si>
  <si>
    <t>１株当たり純資産</t>
    <phoneticPr fontId="12"/>
  </si>
  <si>
    <t xml:space="preserve">Note:Net assets per share has been calculated by dividing net assets less (a) non-controlling interests and (b) amounts </t>
    <phoneticPr fontId="12"/>
  </si>
  <si>
    <t xml:space="preserve">     not attributed to common shareholders by the number of outstanding shares at the end of the fiscal year in question.</t>
    <phoneticPr fontId="12"/>
  </si>
  <si>
    <t>表35：株価収益率(ＰＥＲ)の推移</t>
    <phoneticPr fontId="12"/>
  </si>
  <si>
    <t>Price-to-earnings Ratio</t>
    <phoneticPr fontId="12"/>
  </si>
  <si>
    <t>ＰＥＲ</t>
    <phoneticPr fontId="12"/>
  </si>
  <si>
    <t>ＰＥＲ</t>
    <phoneticPr fontId="12"/>
  </si>
  <si>
    <t>(注)1.株価収益率(PER)＝株価／１株当たり当期純利益</t>
    <phoneticPr fontId="12"/>
  </si>
  <si>
    <t>Notes:1.The price-to-earnings ratio(PER) has been calculated by dividing the share price by net income per share.</t>
    <phoneticPr fontId="12"/>
  </si>
  <si>
    <t xml:space="preserve">      2.The share price as of March 31 has been used for each fiscal year.</t>
    <phoneticPr fontId="12"/>
  </si>
  <si>
    <t xml:space="preserve">      2.The share price as of March 31 has been used for each fiscal year.</t>
    <phoneticPr fontId="12"/>
  </si>
  <si>
    <t>表36：株価純資産倍率(ＰＢＲ)の推移</t>
    <phoneticPr fontId="12"/>
  </si>
  <si>
    <t>Price-to-book Ratio</t>
    <phoneticPr fontId="12"/>
  </si>
  <si>
    <t>ＰＢＲ</t>
    <phoneticPr fontId="12"/>
  </si>
  <si>
    <t>７．連結財務データ</t>
    <phoneticPr fontId="12"/>
  </si>
  <si>
    <t>Consolidated Financial Data</t>
    <phoneticPr fontId="12"/>
  </si>
  <si>
    <t>表37：連結貸借対照表</t>
    <phoneticPr fontId="12"/>
  </si>
  <si>
    <t>(Millions of yen)</t>
    <phoneticPr fontId="12"/>
  </si>
  <si>
    <r>
      <t>科目　</t>
    </r>
    <r>
      <rPr>
        <sz val="11"/>
        <rFont val="ＭＳ 明朝"/>
        <family val="1"/>
        <charset val="128"/>
      </rPr>
      <t>＼　年度　</t>
    </r>
    <r>
      <rPr>
        <sz val="9"/>
        <color indexed="12"/>
        <rFont val="ＭＳ 明朝"/>
        <family val="1"/>
        <charset val="128"/>
      </rPr>
      <t>Fiscal year</t>
    </r>
    <phoneticPr fontId="12"/>
  </si>
  <si>
    <r>
      <t>科目　</t>
    </r>
    <r>
      <rPr>
        <sz val="11"/>
        <rFont val="ＭＳ 明朝"/>
        <family val="1"/>
        <charset val="128"/>
      </rPr>
      <t>＼　年度　</t>
    </r>
    <r>
      <rPr>
        <sz val="9"/>
        <color indexed="12"/>
        <rFont val="ＭＳ 明朝"/>
        <family val="1"/>
        <charset val="128"/>
      </rPr>
      <t>Fiscal year</t>
    </r>
    <phoneticPr fontId="12"/>
  </si>
  <si>
    <t>固定資産</t>
    <phoneticPr fontId="12"/>
  </si>
  <si>
    <t>Noncurrent assets</t>
    <phoneticPr fontId="12"/>
  </si>
  <si>
    <t>電気事業固定資産及びその他の固定資産</t>
    <phoneticPr fontId="12"/>
  </si>
  <si>
    <t>Electricity business property,plant and equipment</t>
    <phoneticPr fontId="12"/>
  </si>
  <si>
    <t>　取得価額</t>
    <phoneticPr fontId="12"/>
  </si>
  <si>
    <t>　取得価額</t>
    <phoneticPr fontId="12"/>
  </si>
  <si>
    <t>　Acquisition cost</t>
    <phoneticPr fontId="12"/>
  </si>
  <si>
    <t>　（減価償却累計額）</t>
    <phoneticPr fontId="12"/>
  </si>
  <si>
    <t>　（減価償却累計額）</t>
    <phoneticPr fontId="12"/>
  </si>
  <si>
    <t>　 (Less accumulated depreciation)</t>
    <phoneticPr fontId="12"/>
  </si>
  <si>
    <t>　 (Less accumulated depreciation)</t>
    <phoneticPr fontId="12"/>
  </si>
  <si>
    <t>固定資産仮勘定</t>
    <phoneticPr fontId="12"/>
  </si>
  <si>
    <t>固定資産仮勘定</t>
    <phoneticPr fontId="12"/>
  </si>
  <si>
    <t>Construction in progress</t>
    <phoneticPr fontId="12"/>
  </si>
  <si>
    <t>Construction in progress</t>
    <phoneticPr fontId="12"/>
  </si>
  <si>
    <t>核燃料</t>
    <phoneticPr fontId="12"/>
  </si>
  <si>
    <t>Nuclear fuel</t>
    <phoneticPr fontId="12"/>
  </si>
  <si>
    <t>Investments and other assets</t>
    <phoneticPr fontId="12"/>
  </si>
  <si>
    <t>　長期投資</t>
    <phoneticPr fontId="12"/>
  </si>
  <si>
    <t>　Long-term investments</t>
    <phoneticPr fontId="12"/>
  </si>
  <si>
    <t xml:space="preserve">  　Fund for reprocessing of irradiated nuclear fuel</t>
    <phoneticPr fontId="12"/>
  </si>
  <si>
    <t>　Asset for retirement benefits</t>
    <phoneticPr fontId="12"/>
  </si>
  <si>
    <t>　繰延税金資産</t>
    <phoneticPr fontId="12"/>
  </si>
  <si>
    <t>　繰延税金資産</t>
    <phoneticPr fontId="12"/>
  </si>
  <si>
    <t>　Deferred tax assets</t>
    <phoneticPr fontId="29"/>
  </si>
  <si>
    <t>　その他</t>
    <phoneticPr fontId="12"/>
  </si>
  <si>
    <t>　Other assets</t>
    <phoneticPr fontId="12"/>
  </si>
  <si>
    <t>Current assets</t>
    <phoneticPr fontId="12"/>
  </si>
  <si>
    <t>現金及び預金</t>
    <phoneticPr fontId="12"/>
  </si>
  <si>
    <t>Cash and deposits</t>
    <phoneticPr fontId="12"/>
  </si>
  <si>
    <t>受取手形及び売掛金</t>
    <phoneticPr fontId="12"/>
  </si>
  <si>
    <t>Notes and accounts receivable-trade</t>
    <phoneticPr fontId="12"/>
  </si>
  <si>
    <t>Inventories</t>
    <phoneticPr fontId="12"/>
  </si>
  <si>
    <t>繰延税金資産</t>
    <phoneticPr fontId="12"/>
  </si>
  <si>
    <t>Deferred tax assets</t>
    <phoneticPr fontId="12"/>
  </si>
  <si>
    <t>Deferred tax assets</t>
    <phoneticPr fontId="12"/>
  </si>
  <si>
    <t>その他</t>
    <phoneticPr fontId="12"/>
  </si>
  <si>
    <t>Other current assets</t>
    <phoneticPr fontId="12"/>
  </si>
  <si>
    <t xml:space="preserve">合　　　計 </t>
    <phoneticPr fontId="12"/>
  </si>
  <si>
    <t>Total assets</t>
    <phoneticPr fontId="12"/>
  </si>
  <si>
    <t>Noncurrent liabilities</t>
    <phoneticPr fontId="12"/>
  </si>
  <si>
    <t>長期負債（１年以内期限到来分除く）</t>
    <phoneticPr fontId="12"/>
  </si>
  <si>
    <t>長期負債（１年以内期限到来分除く）</t>
    <phoneticPr fontId="12"/>
  </si>
  <si>
    <t>Long-term debt(excluding portion maturing within one year)</t>
    <phoneticPr fontId="12"/>
  </si>
  <si>
    <t>Long-term debt(excluding portion maturing within one year)</t>
    <phoneticPr fontId="12"/>
  </si>
  <si>
    <t>Liability for retirement benefits</t>
    <phoneticPr fontId="12"/>
  </si>
  <si>
    <t>Provision for reprocessing of irradiated nuclear fuel</t>
    <phoneticPr fontId="12"/>
  </si>
  <si>
    <t>Provision for reprocessing of irradiated nuclear fuel without specific plans</t>
    <phoneticPr fontId="12"/>
  </si>
  <si>
    <t>Provision for reprocessing of irradiated nuclear fuel without specific plans</t>
    <phoneticPr fontId="12"/>
  </si>
  <si>
    <t>原子力発電施設解体引当金</t>
    <phoneticPr fontId="12"/>
  </si>
  <si>
    <t>原子力発電施設解体引当金</t>
    <phoneticPr fontId="12"/>
  </si>
  <si>
    <t>Provision for decommissioning of nuclear power plants</t>
    <phoneticPr fontId="12"/>
  </si>
  <si>
    <t>Asset retirement obligations</t>
    <phoneticPr fontId="12"/>
  </si>
  <si>
    <t>Asset retirement obligations</t>
    <phoneticPr fontId="12"/>
  </si>
  <si>
    <t>Current liabilities</t>
    <phoneticPr fontId="12"/>
  </si>
  <si>
    <t>Current liabilities</t>
    <phoneticPr fontId="12"/>
  </si>
  <si>
    <t>１年以内に期限到来の固定負債</t>
    <phoneticPr fontId="12"/>
  </si>
  <si>
    <t>Noncurrent liabilities maturing within one year</t>
    <phoneticPr fontId="12"/>
  </si>
  <si>
    <t>短期借入金(ｺﾏｰｼｬﾙ･ﾍﾟｰﾊﾟｰを含む)</t>
    <phoneticPr fontId="12"/>
  </si>
  <si>
    <t>Short-term debt(including commercial paper)</t>
    <phoneticPr fontId="12"/>
  </si>
  <si>
    <t>支払手形及び買掛金</t>
    <phoneticPr fontId="12"/>
  </si>
  <si>
    <t>Notes and accounts payable-trade</t>
    <phoneticPr fontId="12"/>
  </si>
  <si>
    <t>未払税金</t>
    <phoneticPr fontId="12"/>
  </si>
  <si>
    <t>Accrued income taxes and other</t>
    <phoneticPr fontId="12"/>
  </si>
  <si>
    <t>Other current liabilities</t>
    <phoneticPr fontId="12"/>
  </si>
  <si>
    <t>Other current liabilities</t>
    <phoneticPr fontId="12"/>
  </si>
  <si>
    <t>Reserves under the special laws</t>
    <phoneticPr fontId="12"/>
  </si>
  <si>
    <t>Reserves under the special laws</t>
    <phoneticPr fontId="12"/>
  </si>
  <si>
    <t>渇水準備引当金</t>
    <phoneticPr fontId="12"/>
  </si>
  <si>
    <t>Reserve for fluctuation in water levels</t>
    <phoneticPr fontId="12"/>
  </si>
  <si>
    <t>負　債　合　計</t>
    <phoneticPr fontId="12"/>
  </si>
  <si>
    <t>Total liabilities</t>
    <phoneticPr fontId="12"/>
  </si>
  <si>
    <t>Shareholders'equity</t>
    <phoneticPr fontId="12"/>
  </si>
  <si>
    <t>資本金</t>
    <phoneticPr fontId="12"/>
  </si>
  <si>
    <t xml:space="preserve">Capital </t>
    <phoneticPr fontId="12"/>
  </si>
  <si>
    <t xml:space="preserve">Capital </t>
    <phoneticPr fontId="12"/>
  </si>
  <si>
    <t>Capital surplus</t>
    <phoneticPr fontId="12"/>
  </si>
  <si>
    <t>Retained earnings</t>
    <phoneticPr fontId="12"/>
  </si>
  <si>
    <t>自己株式</t>
    <phoneticPr fontId="12"/>
  </si>
  <si>
    <t>自己株式</t>
    <phoneticPr fontId="12"/>
  </si>
  <si>
    <t>Treasury stock</t>
    <phoneticPr fontId="12"/>
  </si>
  <si>
    <t>Treasury stock</t>
    <phoneticPr fontId="12"/>
  </si>
  <si>
    <t>Accumulated other comprehensive income</t>
    <phoneticPr fontId="12"/>
  </si>
  <si>
    <t>Non-controlling interests</t>
    <phoneticPr fontId="12"/>
  </si>
  <si>
    <t>Total net assets</t>
    <phoneticPr fontId="12"/>
  </si>
  <si>
    <t xml:space="preserve"> Total liabilities and net assets</t>
    <phoneticPr fontId="12"/>
  </si>
  <si>
    <t>Notes:1.All figures are as of March 31 of the fiscal year in question.</t>
    <phoneticPr fontId="12"/>
  </si>
  <si>
    <t>　　　2.Number of subsidiaries included in consolidated accounting:</t>
    <phoneticPr fontId="12"/>
  </si>
  <si>
    <r>
      <t>2014～ 2015 連結子会社…13社   持分法適用会社…1社</t>
    </r>
    <r>
      <rPr>
        <b/>
        <sz val="11"/>
        <rFont val="ＭＳ 明朝"/>
        <family val="1"/>
        <charset val="128"/>
      </rPr>
      <t/>
    </r>
    <phoneticPr fontId="12"/>
  </si>
  <si>
    <t xml:space="preserve">    　  2014 to 2015 Consolidated subsidiaries:13 Affiliates subject to the equity method:1</t>
    <phoneticPr fontId="12"/>
  </si>
  <si>
    <t xml:space="preserve"> </t>
    <phoneticPr fontId="12"/>
  </si>
  <si>
    <r>
      <t>2016～ 2018 連結子会社…14社   持分法適用会社…1社</t>
    </r>
    <r>
      <rPr>
        <b/>
        <sz val="11"/>
        <rFont val="ＭＳ 明朝"/>
        <family val="1"/>
        <charset val="128"/>
      </rPr>
      <t/>
    </r>
    <phoneticPr fontId="12"/>
  </si>
  <si>
    <t xml:space="preserve">   　   2016 to 2018 Consolidated subsidiaries:14 Affiliates subject to the equity method:1</t>
    <phoneticPr fontId="12"/>
  </si>
  <si>
    <t>2019　      連結子会社…16社   持分法適用会社…1社</t>
    <phoneticPr fontId="12"/>
  </si>
  <si>
    <t xml:space="preserve">   　   2019         Consolidated subsidiaries:16 Affiliates subject to the equity method:1</t>
    <phoneticPr fontId="12"/>
  </si>
  <si>
    <t>Operating expenses</t>
    <phoneticPr fontId="12"/>
  </si>
  <si>
    <t>Operating income</t>
    <phoneticPr fontId="12"/>
  </si>
  <si>
    <t>Other expenses (income)</t>
    <phoneticPr fontId="12"/>
  </si>
  <si>
    <t xml:space="preserve">  Interest expense</t>
    <phoneticPr fontId="12"/>
  </si>
  <si>
    <t xml:space="preserve">  Other</t>
    <phoneticPr fontId="12"/>
  </si>
  <si>
    <t>Ordinary income</t>
    <phoneticPr fontId="12"/>
  </si>
  <si>
    <t>Provision or reversal of reserve for fluctuation in water levels</t>
    <phoneticPr fontId="12"/>
  </si>
  <si>
    <t>Extraordinary income</t>
    <phoneticPr fontId="12"/>
  </si>
  <si>
    <t>Income before income taxes and minority interests</t>
    <phoneticPr fontId="12"/>
  </si>
  <si>
    <t>法人税等</t>
    <phoneticPr fontId="12"/>
  </si>
  <si>
    <t>Profit attributable to non-controlling interests</t>
    <phoneticPr fontId="12"/>
  </si>
  <si>
    <t xml:space="preserve">    　2014 to 2015　Consolidated subsidiaries: 13　Affiliates subject to the equity method: 1</t>
    <phoneticPr fontId="12"/>
  </si>
  <si>
    <t xml:space="preserve">      2019          Consolidated subsidiaries: 16  Affiliates subject to the equity method: 1</t>
    <phoneticPr fontId="12"/>
  </si>
  <si>
    <t>７．連結財務データ</t>
    <phoneticPr fontId="12"/>
  </si>
  <si>
    <t>Consolidated Financial Data</t>
    <phoneticPr fontId="12"/>
  </si>
  <si>
    <t>表39：連結キャッシュ・フロー計算書</t>
    <phoneticPr fontId="12"/>
  </si>
  <si>
    <t>Consolidated Statement of Cash Flows</t>
    <phoneticPr fontId="12"/>
  </si>
  <si>
    <t>(Millions of yen)</t>
    <phoneticPr fontId="12"/>
  </si>
  <si>
    <t>Net cash provided by (used in) operating activities</t>
    <phoneticPr fontId="12"/>
  </si>
  <si>
    <t>税金等調整前当期純利益</t>
    <phoneticPr fontId="12"/>
  </si>
  <si>
    <t xml:space="preserve"> Income before income taxes and minority interests</t>
    <phoneticPr fontId="12"/>
  </si>
  <si>
    <t>減価償却費及び核燃料減損額</t>
    <phoneticPr fontId="12"/>
  </si>
  <si>
    <t>Depreciation and amortization(including of nuclear fuel)</t>
    <phoneticPr fontId="12"/>
  </si>
  <si>
    <t>固定資産除却損</t>
    <phoneticPr fontId="12"/>
  </si>
  <si>
    <t xml:space="preserve"> Loss on disposal of property, plant and equipment</t>
    <phoneticPr fontId="12"/>
  </si>
  <si>
    <t xml:space="preserve"> Amortization of nuclear fuel in processing</t>
    <phoneticPr fontId="12"/>
  </si>
  <si>
    <t>引当金の増減額</t>
    <phoneticPr fontId="12"/>
  </si>
  <si>
    <t xml:space="preserve"> Increase (decrease) in reserves</t>
    <phoneticPr fontId="12"/>
  </si>
  <si>
    <t>支払利息</t>
    <phoneticPr fontId="12"/>
  </si>
  <si>
    <t>Interest expenses</t>
    <phoneticPr fontId="12"/>
  </si>
  <si>
    <t>Interest expenses</t>
    <phoneticPr fontId="12"/>
  </si>
  <si>
    <t>受取手形及び売掛金の減少額(又は増加額)</t>
    <phoneticPr fontId="12"/>
  </si>
  <si>
    <t>Decrease (increase) in notes and accounts receivable-trade</t>
    <phoneticPr fontId="12"/>
  </si>
  <si>
    <t>未払事業税及び未払消費税等の増加額(又は減少額)</t>
    <phoneticPr fontId="12"/>
  </si>
  <si>
    <t>Increase (decrease) in accrued enterprise taxes and accrued consumption taxes</t>
    <phoneticPr fontId="12"/>
  </si>
  <si>
    <t>Subtotal</t>
    <phoneticPr fontId="12"/>
  </si>
  <si>
    <t>利息及び配当金の受取額</t>
    <phoneticPr fontId="12"/>
  </si>
  <si>
    <t xml:space="preserve"> Interest and dividend received</t>
    <phoneticPr fontId="12"/>
  </si>
  <si>
    <t>利息の支払額</t>
    <phoneticPr fontId="12"/>
  </si>
  <si>
    <t xml:space="preserve"> Interest expenses paid</t>
    <phoneticPr fontId="12"/>
  </si>
  <si>
    <t>法人税等の支払額</t>
    <phoneticPr fontId="12"/>
  </si>
  <si>
    <t>Income taxes paid</t>
    <phoneticPr fontId="12"/>
  </si>
  <si>
    <t>Income taxes refund</t>
    <phoneticPr fontId="12"/>
  </si>
  <si>
    <t>営業活動によるキャッシュ・フロー</t>
    <phoneticPr fontId="12"/>
  </si>
  <si>
    <t>Net cash provided by (used in) operating activities</t>
    <phoneticPr fontId="12"/>
  </si>
  <si>
    <t>Net cash provided by (used in) investing activities</t>
    <phoneticPr fontId="12"/>
  </si>
  <si>
    <t>固定資産の取得による支出</t>
    <phoneticPr fontId="12"/>
  </si>
  <si>
    <t>Purchase of property,plant and equipment</t>
    <phoneticPr fontId="12"/>
  </si>
  <si>
    <t>固定資産の売却による収入</t>
    <phoneticPr fontId="12"/>
  </si>
  <si>
    <t>Proceeds from sale of property,plant and equipment</t>
    <phoneticPr fontId="12"/>
  </si>
  <si>
    <t>Expenditures and income from investments, loans, and collections</t>
    <phoneticPr fontId="12"/>
  </si>
  <si>
    <t>Purchase of shares of subsidiaries resulting in change in scope of consolidation</t>
    <phoneticPr fontId="12"/>
  </si>
  <si>
    <t>Proceeds from purchase of shares of subsidiaries resulting in change in scope of consolidation</t>
    <phoneticPr fontId="12"/>
  </si>
  <si>
    <t>投資活動によるキャッシュ・フロー</t>
    <phoneticPr fontId="12"/>
  </si>
  <si>
    <t>Net cash provided by (used in) investing activities</t>
    <phoneticPr fontId="12"/>
  </si>
  <si>
    <t>Net cash provided by (used in) financing activities</t>
    <phoneticPr fontId="12"/>
  </si>
  <si>
    <t>社債の発行及び長期借入金による収入</t>
    <phoneticPr fontId="12"/>
  </si>
  <si>
    <t>Income from issuance of corporate bonds and long-term debt</t>
    <phoneticPr fontId="12"/>
  </si>
  <si>
    <t>社債の償還及び長期借入金の返済による支出</t>
    <phoneticPr fontId="12"/>
  </si>
  <si>
    <t>Expenditures on repayment of corporate bonds and long-term debt</t>
    <phoneticPr fontId="12"/>
  </si>
  <si>
    <t>短期借入、返済による収入及び支出</t>
    <phoneticPr fontId="12"/>
  </si>
  <si>
    <t xml:space="preserve"> Income and expenditures from short-term debt and repayment of short-term debt</t>
    <phoneticPr fontId="12"/>
  </si>
  <si>
    <t>Purchase of treasury stock</t>
    <phoneticPr fontId="12"/>
  </si>
  <si>
    <t>配当金の支払額</t>
    <phoneticPr fontId="12"/>
  </si>
  <si>
    <t>Cash dividends paid</t>
    <phoneticPr fontId="12"/>
  </si>
  <si>
    <t>Dividends paid to non-controlling interests</t>
    <phoneticPr fontId="12"/>
  </si>
  <si>
    <t>Other</t>
    <phoneticPr fontId="12"/>
  </si>
  <si>
    <t>財務活動によるキャッシュ・フロー</t>
    <phoneticPr fontId="12"/>
  </si>
  <si>
    <t>Effect of exchange rate changes on cash and cash equivalents</t>
    <phoneticPr fontId="12"/>
  </si>
  <si>
    <t>Net increase (decrease) in cash and cash equivalents</t>
    <phoneticPr fontId="12"/>
  </si>
  <si>
    <t>Cash and cash equivalents at beginning of period</t>
    <phoneticPr fontId="12"/>
  </si>
  <si>
    <t>Increase due to merger with unconsolidated subsidiaries</t>
    <phoneticPr fontId="12"/>
  </si>
  <si>
    <t>Cash and cash equivalents at end of period</t>
    <phoneticPr fontId="12"/>
  </si>
  <si>
    <t xml:space="preserve">    　2019      　　Consolidated subsidiaries: 16　Affiliates subject to the equity method: 1</t>
    <phoneticPr fontId="12"/>
  </si>
  <si>
    <t>８．個別財務データ</t>
    <phoneticPr fontId="12"/>
  </si>
  <si>
    <t>Non-consolidated Financial Data</t>
    <phoneticPr fontId="12"/>
  </si>
  <si>
    <t>Ratio of Net Income to Sales</t>
    <phoneticPr fontId="12"/>
  </si>
  <si>
    <t>Note:The ratio of net income to sales has been calculated by dividing net income/loss by sales.</t>
    <phoneticPr fontId="12"/>
  </si>
  <si>
    <t>表47：売上高経常利益率の推移</t>
    <phoneticPr fontId="12"/>
  </si>
  <si>
    <t>Note:The ratio of ordinary income to sales has been calculated by dividiing ordinary income/loss by sales.</t>
    <phoneticPr fontId="12"/>
  </si>
  <si>
    <t xml:space="preserve">Note:Return on total assets has been calculated by dividing net income/loss by total assets, </t>
    <phoneticPr fontId="12"/>
  </si>
  <si>
    <t xml:space="preserve">     which in turn have been calculated by averaging　the value of total assets at the beginning and end of the fiscal year.</t>
    <phoneticPr fontId="12"/>
  </si>
  <si>
    <t>Note:Return on equity has been calculated by dividing net income/loss by shareholders' equity,</t>
    <phoneticPr fontId="12"/>
  </si>
  <si>
    <t xml:space="preserve">     which in turn has been calculated by averaging　hareholders' equity at the beginning and end of the fiscal year.</t>
    <phoneticPr fontId="12"/>
  </si>
  <si>
    <t>Note:The interest coverage ratio has been calculated by adding net income before income taxes</t>
    <phoneticPr fontId="12"/>
  </si>
  <si>
    <t>Non-consolidated Financial Data</t>
    <phoneticPr fontId="12"/>
  </si>
  <si>
    <t>Net Income/loss per Share</t>
    <phoneticPr fontId="12"/>
  </si>
  <si>
    <t>Note:Net income/loss per share has been calculated by dividing net income/loss less retained earnings not attributed</t>
    <phoneticPr fontId="12"/>
  </si>
  <si>
    <t xml:space="preserve">     to common shareholders by the average　number of outstanding shares during the fiscal year.</t>
    <phoneticPr fontId="12"/>
  </si>
  <si>
    <t>Note:Net assets per share has been calculated by dividing net assets less retained earnings not attributed</t>
    <phoneticPr fontId="12"/>
  </si>
  <si>
    <t xml:space="preserve">     to common shareholders by the number of outstanding shares as of the end of the fiscal year.</t>
    <phoneticPr fontId="12"/>
  </si>
  <si>
    <t>表54：株価収益率(ＰＥＲ)の推移</t>
    <phoneticPr fontId="12"/>
  </si>
  <si>
    <t>Notes:1.The price-to-earnings ratio(PER) has been calculated by dividing the share price by net income per share.</t>
    <phoneticPr fontId="12"/>
  </si>
  <si>
    <t>表55：株価純資産倍率(ＰＢＲ)の推移</t>
    <phoneticPr fontId="12"/>
  </si>
  <si>
    <t>Price-to-book Ratio</t>
    <phoneticPr fontId="12"/>
  </si>
  <si>
    <t>ＰＢＲ</t>
    <phoneticPr fontId="12"/>
  </si>
  <si>
    <t>Notes:1.The price-to-book ratio(PBR) has been calculated by dividing the share price by net assets per share.</t>
    <phoneticPr fontId="12"/>
  </si>
  <si>
    <t xml:space="preserve">      2.The share price as of March 31 has been used for each fiscal year.</t>
    <phoneticPr fontId="12"/>
  </si>
  <si>
    <t>Dividend Ratio</t>
    <phoneticPr fontId="12"/>
  </si>
  <si>
    <t>(注)1.配当性向＝１株当たり配当金／１株当たり当期純利益</t>
    <phoneticPr fontId="12"/>
  </si>
  <si>
    <t>Notes:1.The dividend ratio has been calculated by dividing dividends per share by net income per share.</t>
    <phoneticPr fontId="12"/>
  </si>
  <si>
    <t>８．個別財務データ</t>
    <phoneticPr fontId="12"/>
  </si>
  <si>
    <t>(Millions of yen)</t>
    <phoneticPr fontId="12"/>
  </si>
  <si>
    <t>固定資産</t>
    <phoneticPr fontId="12"/>
  </si>
  <si>
    <t>Noncurrent assets</t>
    <phoneticPr fontId="12"/>
  </si>
  <si>
    <t>電気事業固定資産及びその他の固定資産</t>
    <phoneticPr fontId="12"/>
  </si>
  <si>
    <t>　Acquisition cost</t>
    <phoneticPr fontId="12"/>
  </si>
  <si>
    <t>核燃料</t>
    <phoneticPr fontId="12"/>
  </si>
  <si>
    <t>Investments and other assets</t>
    <phoneticPr fontId="12"/>
  </si>
  <si>
    <t>　長期投資</t>
    <phoneticPr fontId="12"/>
  </si>
  <si>
    <t>　Long-term investments</t>
    <phoneticPr fontId="12"/>
  </si>
  <si>
    <t>　関係会社長期投資</t>
    <phoneticPr fontId="12"/>
  </si>
  <si>
    <t>　 Long-term investment for subsidiaries and affiliates</t>
    <phoneticPr fontId="12"/>
  </si>
  <si>
    <t>　Fund for reprocessing of irradiated nuclear fuel</t>
    <phoneticPr fontId="12"/>
  </si>
  <si>
    <t>　Deferred tax assets</t>
    <phoneticPr fontId="29"/>
  </si>
  <si>
    <t>現金及び預金</t>
    <phoneticPr fontId="12"/>
  </si>
  <si>
    <t>Cash and deposits</t>
    <phoneticPr fontId="12"/>
  </si>
  <si>
    <t>売掛金</t>
    <phoneticPr fontId="12"/>
  </si>
  <si>
    <t>Accounts receivable-trade</t>
    <phoneticPr fontId="12"/>
  </si>
  <si>
    <t>貯蔵品</t>
    <phoneticPr fontId="12"/>
  </si>
  <si>
    <t>Supplies</t>
    <phoneticPr fontId="12"/>
  </si>
  <si>
    <t>繰延税金資産</t>
    <phoneticPr fontId="12"/>
  </si>
  <si>
    <t>その他</t>
    <phoneticPr fontId="12"/>
  </si>
  <si>
    <t>Other current assets</t>
    <phoneticPr fontId="12"/>
  </si>
  <si>
    <t xml:space="preserve">合　　　計 </t>
    <phoneticPr fontId="12"/>
  </si>
  <si>
    <t>Total assets</t>
    <phoneticPr fontId="12"/>
  </si>
  <si>
    <t>Noncurrent liabilities</t>
    <phoneticPr fontId="12"/>
  </si>
  <si>
    <t>Provision for retirement benefits</t>
    <phoneticPr fontId="12"/>
  </si>
  <si>
    <t>Provision for reprocessing of irradiated nuclear fuel</t>
    <phoneticPr fontId="12"/>
  </si>
  <si>
    <t>使用済燃料再処理等準備引当金</t>
    <phoneticPr fontId="12"/>
  </si>
  <si>
    <t>Provision for decommissioning of nuclear power plants</t>
    <phoneticPr fontId="12"/>
  </si>
  <si>
    <t>１年以内に期限到来の固定負債</t>
    <phoneticPr fontId="12"/>
  </si>
  <si>
    <t>Noncurrent liabilities maturing within one year</t>
    <phoneticPr fontId="12"/>
  </si>
  <si>
    <t>短期借入金(ｺﾏｰｼｬﾙ･ﾍﾟｰﾊﾟｰを含む)</t>
    <phoneticPr fontId="12"/>
  </si>
  <si>
    <t>Short-term debt(including commercial paper)</t>
    <phoneticPr fontId="12"/>
  </si>
  <si>
    <t>買掛金</t>
    <phoneticPr fontId="12"/>
  </si>
  <si>
    <t>Accounts payable-trade</t>
    <phoneticPr fontId="12"/>
  </si>
  <si>
    <t>Accounts payable-other</t>
    <phoneticPr fontId="12"/>
  </si>
  <si>
    <t>未払費用</t>
    <phoneticPr fontId="12"/>
  </si>
  <si>
    <t>Accrued expenses</t>
    <phoneticPr fontId="12"/>
  </si>
  <si>
    <t>未払税金</t>
    <phoneticPr fontId="12"/>
  </si>
  <si>
    <t>Accrued income taxes and other</t>
    <phoneticPr fontId="12"/>
  </si>
  <si>
    <t>渇水準備引当金</t>
    <phoneticPr fontId="12"/>
  </si>
  <si>
    <t>Reserve for fluctuation in water levels</t>
    <phoneticPr fontId="12"/>
  </si>
  <si>
    <t>負　債　合　計</t>
    <phoneticPr fontId="12"/>
  </si>
  <si>
    <t>Total liabilities</t>
    <phoneticPr fontId="12"/>
  </si>
  <si>
    <t>Shareholders'equity</t>
    <phoneticPr fontId="12"/>
  </si>
  <si>
    <t>資本金</t>
    <phoneticPr fontId="12"/>
  </si>
  <si>
    <t>Capital surplus</t>
    <phoneticPr fontId="12"/>
  </si>
  <si>
    <t>Retained earnings</t>
    <phoneticPr fontId="12"/>
  </si>
  <si>
    <t>Valuation and translation adjustments</t>
    <phoneticPr fontId="12"/>
  </si>
  <si>
    <t>Total net assets</t>
    <phoneticPr fontId="12"/>
  </si>
  <si>
    <t>（注）数値はすべて各年度３月31日現在。</t>
    <phoneticPr fontId="12"/>
  </si>
  <si>
    <t>８．個別財務データ</t>
    <phoneticPr fontId="12"/>
  </si>
  <si>
    <t>Non-consolidated Financial Data</t>
    <phoneticPr fontId="12"/>
  </si>
  <si>
    <t>表58：損益計算書</t>
    <phoneticPr fontId="12"/>
  </si>
  <si>
    <t>Non-consolidated Statements of Operations</t>
    <phoneticPr fontId="12"/>
  </si>
  <si>
    <t>Operating revenue</t>
    <phoneticPr fontId="12"/>
  </si>
  <si>
    <t xml:space="preserve">  Power</t>
    <phoneticPr fontId="12"/>
  </si>
  <si>
    <t xml:space="preserve">  Labor</t>
    <phoneticPr fontId="12"/>
  </si>
  <si>
    <t xml:space="preserve">  Fuel</t>
    <phoneticPr fontId="12"/>
  </si>
  <si>
    <t xml:space="preserve">  Maintenance</t>
    <phoneticPr fontId="12"/>
  </si>
  <si>
    <t xml:space="preserve">  Depreciation</t>
    <phoneticPr fontId="12"/>
  </si>
  <si>
    <t xml:space="preserve">  Purchased power</t>
    <phoneticPr fontId="12"/>
  </si>
  <si>
    <t xml:space="preserve">  Taxes (other than income taxes)</t>
    <phoneticPr fontId="12"/>
  </si>
  <si>
    <t xml:space="preserve">  Other</t>
    <phoneticPr fontId="12"/>
  </si>
  <si>
    <t>Ordinary income/loss</t>
    <phoneticPr fontId="12"/>
  </si>
  <si>
    <t>渇水準備金引当又は取崩し</t>
    <phoneticPr fontId="12"/>
  </si>
  <si>
    <t>Extraordinary income</t>
    <phoneticPr fontId="12"/>
  </si>
  <si>
    <t>特別損失</t>
    <phoneticPr fontId="12"/>
  </si>
  <si>
    <t>Extraordinary loss</t>
    <phoneticPr fontId="12"/>
  </si>
  <si>
    <t>Income before income taxes</t>
    <phoneticPr fontId="12"/>
  </si>
  <si>
    <t>法人税等調整額</t>
    <phoneticPr fontId="12"/>
  </si>
  <si>
    <t>当期純損益</t>
    <phoneticPr fontId="12"/>
  </si>
  <si>
    <t>Net income/loss</t>
    <phoneticPr fontId="12"/>
  </si>
  <si>
    <t>Net income per common share (yen)</t>
    <phoneticPr fontId="12"/>
  </si>
  <si>
    <t xml:space="preserve">  Net income/loss</t>
    <phoneticPr fontId="12"/>
  </si>
  <si>
    <t xml:space="preserve">  Cash dividends</t>
    <phoneticPr fontId="12"/>
  </si>
  <si>
    <t>Breakdown of Assets</t>
    <phoneticPr fontId="12"/>
  </si>
  <si>
    <t>Hydro generating facilities</t>
    <phoneticPr fontId="12"/>
  </si>
  <si>
    <t>Thermal generating facilities</t>
    <phoneticPr fontId="12"/>
  </si>
  <si>
    <t>Nuclear generating facilities</t>
    <phoneticPr fontId="12"/>
  </si>
  <si>
    <t>Power transmission and　distribution facilities</t>
    <phoneticPr fontId="12"/>
  </si>
  <si>
    <t>Other fixed assets</t>
    <phoneticPr fontId="12"/>
  </si>
  <si>
    <r>
      <t xml:space="preserve">合    計　 </t>
    </r>
    <r>
      <rPr>
        <sz val="9"/>
        <color indexed="12"/>
        <rFont val="ＭＳ 明朝"/>
        <family val="1"/>
        <charset val="128"/>
      </rPr>
      <t>Total</t>
    </r>
    <phoneticPr fontId="12"/>
  </si>
  <si>
    <t xml:space="preserve"> Sales</t>
    <phoneticPr fontId="12"/>
  </si>
  <si>
    <t>Note:Shareholders' equity is defined as net assets.</t>
    <phoneticPr fontId="12"/>
  </si>
  <si>
    <t>Note:The capital-to-asset ratio has been calculated by dividing shareholders' equity by total assets.</t>
    <phoneticPr fontId="12"/>
  </si>
  <si>
    <t>電灯料</t>
    <phoneticPr fontId="12"/>
  </si>
  <si>
    <t>電力料</t>
    <phoneticPr fontId="12"/>
  </si>
  <si>
    <t>その他</t>
    <phoneticPr fontId="12"/>
  </si>
  <si>
    <r>
      <t xml:space="preserve"> 合    計</t>
    </r>
    <r>
      <rPr>
        <sz val="11"/>
        <rFont val="ＭＳ 明朝"/>
        <family val="1"/>
        <charset val="128"/>
      </rPr>
      <t xml:space="preserve"> </t>
    </r>
    <r>
      <rPr>
        <sz val="9"/>
        <color indexed="12"/>
        <rFont val="ＭＳ 明朝"/>
        <family val="1"/>
        <charset val="128"/>
      </rPr>
      <t xml:space="preserve"> Total</t>
    </r>
    <phoneticPr fontId="12"/>
  </si>
  <si>
    <t>表45：経常費用の推移</t>
    <phoneticPr fontId="12"/>
  </si>
  <si>
    <t>人件費</t>
    <phoneticPr fontId="12"/>
  </si>
  <si>
    <t>Labor</t>
    <phoneticPr fontId="12"/>
  </si>
  <si>
    <t>燃料費</t>
    <phoneticPr fontId="12"/>
  </si>
  <si>
    <t>Fuel</t>
    <phoneticPr fontId="12"/>
  </si>
  <si>
    <t>修繕費</t>
    <phoneticPr fontId="12"/>
  </si>
  <si>
    <t>Maintenance</t>
    <phoneticPr fontId="12"/>
  </si>
  <si>
    <t>減価償却費</t>
    <phoneticPr fontId="12"/>
  </si>
  <si>
    <t>Depreciation</t>
    <phoneticPr fontId="12"/>
  </si>
  <si>
    <t>購入電力料</t>
    <phoneticPr fontId="12"/>
  </si>
  <si>
    <t>Purchased power</t>
    <phoneticPr fontId="12"/>
  </si>
  <si>
    <r>
      <t xml:space="preserve">合    計  </t>
    </r>
    <r>
      <rPr>
        <sz val="9"/>
        <color indexed="12"/>
        <rFont val="ＭＳ 明朝"/>
        <family val="1"/>
        <charset val="128"/>
      </rPr>
      <t>Total</t>
    </r>
    <phoneticPr fontId="12"/>
  </si>
  <si>
    <t>表59：所有株式数別株主数の推移</t>
    <phoneticPr fontId="12"/>
  </si>
  <si>
    <t>Breakdown of Shareholders by Number of Shares Held</t>
    <phoneticPr fontId="12"/>
  </si>
  <si>
    <t>(Persons)</t>
    <phoneticPr fontId="12"/>
  </si>
  <si>
    <t>100 to 499 shares</t>
    <phoneticPr fontId="12"/>
  </si>
  <si>
    <r>
      <t>1,000～</t>
    </r>
    <r>
      <rPr>
        <sz val="11"/>
        <rFont val="ＭＳ 明朝"/>
        <family val="1"/>
        <charset val="128"/>
      </rPr>
      <t>4,999</t>
    </r>
    <r>
      <rPr>
        <sz val="11"/>
        <rFont val="ＭＳ 明朝"/>
        <family val="1"/>
        <charset val="128"/>
      </rPr>
      <t>株</t>
    </r>
    <phoneticPr fontId="12"/>
  </si>
  <si>
    <t>1,000 to 4,999 shares</t>
    <phoneticPr fontId="12"/>
  </si>
  <si>
    <t>5,000 shares or more</t>
    <phoneticPr fontId="12"/>
  </si>
  <si>
    <t>Governments and public organizations</t>
    <phoneticPr fontId="12"/>
  </si>
  <si>
    <t>金融機関</t>
    <phoneticPr fontId="12"/>
  </si>
  <si>
    <t>Financial institutions</t>
    <phoneticPr fontId="12"/>
  </si>
  <si>
    <t>外国人</t>
    <phoneticPr fontId="12"/>
  </si>
  <si>
    <t>Foreigners</t>
    <phoneticPr fontId="12"/>
  </si>
  <si>
    <t>Individuals and others</t>
    <phoneticPr fontId="12"/>
  </si>
  <si>
    <t>Breakdown of Shareholders by Region</t>
    <phoneticPr fontId="12"/>
  </si>
  <si>
    <t>Environmental Initiatives</t>
    <phoneticPr fontId="12"/>
  </si>
  <si>
    <r>
      <t>表64：CO</t>
    </r>
    <r>
      <rPr>
        <b/>
        <vertAlign val="subscript"/>
        <sz val="11"/>
        <color indexed="56"/>
        <rFont val="ＭＳ ゴシック"/>
        <family val="3"/>
        <charset val="128"/>
      </rPr>
      <t>2</t>
    </r>
    <r>
      <rPr>
        <b/>
        <sz val="11"/>
        <color indexed="56"/>
        <rFont val="ＭＳ ゴシック"/>
        <family val="3"/>
        <charset val="128"/>
      </rPr>
      <t>排出係数の推移</t>
    </r>
    <rPh sb="9" eb="11">
      <t>ケイスウ</t>
    </rPh>
    <phoneticPr fontId="12"/>
  </si>
  <si>
    <r>
      <t>C0</t>
    </r>
    <r>
      <rPr>
        <vertAlign val="subscript"/>
        <sz val="9"/>
        <color indexed="12"/>
        <rFont val="ＭＳ 明朝"/>
        <family val="1"/>
        <charset val="128"/>
      </rPr>
      <t>2</t>
    </r>
    <r>
      <rPr>
        <sz val="9"/>
        <color indexed="12"/>
        <rFont val="ＭＳ 明朝"/>
        <family val="1"/>
        <charset val="128"/>
      </rPr>
      <t xml:space="preserve"> Emission Intensity</t>
    </r>
    <phoneticPr fontId="12"/>
  </si>
  <si>
    <r>
      <t>C0</t>
    </r>
    <r>
      <rPr>
        <vertAlign val="subscript"/>
        <sz val="9"/>
        <color indexed="12"/>
        <rFont val="ＭＳ 明朝"/>
        <family val="1"/>
        <charset val="128"/>
      </rPr>
      <t>2</t>
    </r>
    <r>
      <rPr>
        <sz val="9"/>
        <color indexed="12"/>
        <rFont val="ＭＳ 明朝"/>
        <family val="1"/>
        <charset val="128"/>
      </rPr>
      <t xml:space="preserve"> emission intensity　before application of  CO</t>
    </r>
    <r>
      <rPr>
        <vertAlign val="subscript"/>
        <sz val="9"/>
        <color indexed="12"/>
        <rFont val="ＭＳ 明朝"/>
        <family val="1"/>
        <charset val="128"/>
      </rPr>
      <t>2</t>
    </r>
    <r>
      <rPr>
        <sz val="9"/>
        <color indexed="12"/>
        <rFont val="ＭＳ 明朝"/>
        <family val="1"/>
        <charset val="128"/>
      </rPr>
      <t xml:space="preserve"> credit etc.</t>
    </r>
    <phoneticPr fontId="12"/>
  </si>
  <si>
    <r>
      <t>C0</t>
    </r>
    <r>
      <rPr>
        <vertAlign val="subscript"/>
        <sz val="9"/>
        <color indexed="12"/>
        <rFont val="ＭＳ 明朝"/>
        <family val="1"/>
        <charset val="128"/>
      </rPr>
      <t>2</t>
    </r>
    <r>
      <rPr>
        <sz val="9"/>
        <color indexed="12"/>
        <rFont val="ＭＳ 明朝"/>
        <family val="1"/>
        <charset val="128"/>
      </rPr>
      <t xml:space="preserve"> emission intensity</t>
    </r>
    <r>
      <rPr>
        <sz val="9"/>
        <color indexed="12"/>
        <rFont val="ＭＳ 明朝"/>
        <family val="1"/>
        <charset val="128"/>
      </rPr>
      <t xml:space="preserve"> after application of CO</t>
    </r>
    <r>
      <rPr>
        <vertAlign val="subscript"/>
        <sz val="9"/>
        <color indexed="12"/>
        <rFont val="ＭＳ 明朝"/>
        <family val="1"/>
        <charset val="128"/>
      </rPr>
      <t>2</t>
    </r>
    <r>
      <rPr>
        <sz val="9"/>
        <color indexed="12"/>
        <rFont val="ＭＳ 明朝"/>
        <family val="1"/>
        <charset val="128"/>
      </rPr>
      <t xml:space="preserve"> credit etc.</t>
    </r>
    <phoneticPr fontId="12"/>
  </si>
  <si>
    <t>Electricity sales (consumption)(TWh)</t>
    <phoneticPr fontId="12"/>
  </si>
  <si>
    <r>
      <t>Note:C0</t>
    </r>
    <r>
      <rPr>
        <vertAlign val="subscript"/>
        <sz val="9"/>
        <color indexed="12"/>
        <rFont val="ＭＳ 明朝"/>
        <family val="1"/>
        <charset val="128"/>
      </rPr>
      <t>2</t>
    </r>
    <r>
      <rPr>
        <sz val="9"/>
        <color indexed="12"/>
        <rFont val="ＭＳ 明朝"/>
        <family val="1"/>
        <charset val="128"/>
      </rPr>
      <t xml:space="preserve"> emission intensity is defined as C0</t>
    </r>
    <r>
      <rPr>
        <vertAlign val="subscript"/>
        <sz val="9"/>
        <color indexed="12"/>
        <rFont val="ＭＳ 明朝"/>
        <family val="1"/>
        <charset val="128"/>
      </rPr>
      <t>2</t>
    </r>
    <r>
      <rPr>
        <sz val="9"/>
        <color indexed="12"/>
        <rFont val="ＭＳ 明朝"/>
        <family val="1"/>
        <charset val="128"/>
      </rPr>
      <t xml:space="preserve"> emissions per kilowatt-hour of electricity sold.</t>
    </r>
    <phoneticPr fontId="12"/>
  </si>
  <si>
    <r>
      <t xml:space="preserve">発電電力量 (百万kWh)
</t>
    </r>
    <r>
      <rPr>
        <sz val="9"/>
        <color indexed="12"/>
        <rFont val="ＭＳ 明朝"/>
        <family val="1"/>
        <charset val="128"/>
      </rPr>
      <t>Electricity generated (GWh)</t>
    </r>
    <phoneticPr fontId="12"/>
  </si>
  <si>
    <r>
      <t xml:space="preserve">発電電力量 (百万kWh)
</t>
    </r>
    <r>
      <rPr>
        <sz val="9"/>
        <color indexed="12"/>
        <rFont val="ＭＳ 明朝"/>
        <family val="1"/>
        <charset val="128"/>
      </rPr>
      <t>Electricity generated (GWh)</t>
    </r>
    <phoneticPr fontId="12"/>
  </si>
  <si>
    <r>
      <t xml:space="preserve">発電電力量 (百万kWh)
</t>
    </r>
    <r>
      <rPr>
        <sz val="9"/>
        <color indexed="12"/>
        <rFont val="ＭＳ 明朝"/>
        <family val="1"/>
        <charset val="128"/>
      </rPr>
      <t>Electricity generated (GWh)</t>
    </r>
    <phoneticPr fontId="12"/>
  </si>
  <si>
    <t xml:space="preserve"> 　　of electricity generated at thermal power plants.</t>
    <phoneticPr fontId="12"/>
  </si>
  <si>
    <t>(単位：百万kWh)</t>
    <phoneticPr fontId="12"/>
  </si>
  <si>
    <t>(GWh)</t>
    <phoneticPr fontId="12"/>
  </si>
  <si>
    <t>表67：太陽光・風力発電からの電力購入推移</t>
    <phoneticPr fontId="12"/>
  </si>
  <si>
    <t>Electricity Purchased from Solar and Wind Power</t>
    <phoneticPr fontId="12"/>
  </si>
  <si>
    <t>(MW)</t>
    <phoneticPr fontId="12"/>
  </si>
  <si>
    <t>Bulk Power System</t>
    <phoneticPr fontId="12"/>
  </si>
  <si>
    <t>北陸電力送配電（株）</t>
    <rPh sb="0" eb="2">
      <t>ホクリク</t>
    </rPh>
    <rPh sb="2" eb="4">
      <t>デンリョク</t>
    </rPh>
    <rPh sb="4" eb="7">
      <t>ソウハイデン</t>
    </rPh>
    <phoneticPr fontId="12"/>
  </si>
  <si>
    <t>送配電事業</t>
    <rPh sb="0" eb="1">
      <t>ソウ</t>
    </rPh>
    <rPh sb="1" eb="3">
      <t>ハイデン</t>
    </rPh>
    <rPh sb="3" eb="5">
      <t>ジギョウ</t>
    </rPh>
    <phoneticPr fontId="12"/>
  </si>
  <si>
    <t>1982. 4.15</t>
  </si>
  <si>
    <t>April 15,1982</t>
  </si>
  <si>
    <t xml:space="preserve">Electric construction </t>
    <phoneticPr fontId="12"/>
  </si>
  <si>
    <t>Manufacture and sale of concrete poles and piles</t>
    <phoneticPr fontId="12"/>
  </si>
  <si>
    <t>Data center operations</t>
    <phoneticPr fontId="12"/>
  </si>
  <si>
    <t>Software development and maintenance</t>
    <phoneticPr fontId="12"/>
  </si>
  <si>
    <t>土木・建築工事の調査・設計・監理</t>
    <phoneticPr fontId="12"/>
  </si>
  <si>
    <t>Research, design, and administration</t>
    <phoneticPr fontId="12"/>
  </si>
  <si>
    <t>of civil engineering and construction projects</t>
    <phoneticPr fontId="12"/>
  </si>
  <si>
    <t xml:space="preserve">Energy solution services </t>
    <phoneticPr fontId="12"/>
  </si>
  <si>
    <t>北陸電力ウィズスマイル（株）</t>
    <rPh sb="0" eb="2">
      <t>ホクリク</t>
    </rPh>
    <rPh sb="2" eb="4">
      <t>デンリョク</t>
    </rPh>
    <phoneticPr fontId="12"/>
  </si>
  <si>
    <t>オフィスサポート業務</t>
    <rPh sb="8" eb="10">
      <t>ギョウム</t>
    </rPh>
    <phoneticPr fontId="12"/>
  </si>
  <si>
    <t>Office support</t>
    <phoneticPr fontId="12"/>
  </si>
  <si>
    <t>Toyama Kyodo Jikahatsuden Co.,Ltd</t>
    <phoneticPr fontId="12"/>
  </si>
  <si>
    <t>April 28,1952</t>
    <phoneticPr fontId="12"/>
  </si>
  <si>
    <r>
      <t>1</t>
    </r>
    <r>
      <rPr>
        <sz val="11"/>
        <rFont val="ＭＳ 明朝"/>
        <family val="1"/>
        <charset val="128"/>
      </rPr>
      <t>970</t>
    </r>
    <r>
      <rPr>
        <sz val="11"/>
        <rFont val="ＭＳ 明朝"/>
        <family val="1"/>
        <charset val="128"/>
      </rPr>
      <t>. 9. 1</t>
    </r>
    <phoneticPr fontId="12"/>
  </si>
  <si>
    <t>Hokuriku Instrumentation Co.,Inc.</t>
    <phoneticPr fontId="12"/>
  </si>
  <si>
    <t xml:space="preserve">Manufacture,repair,and testing of power </t>
    <phoneticPr fontId="12"/>
  </si>
  <si>
    <t>北陸電機製造（株）</t>
    <phoneticPr fontId="12"/>
  </si>
  <si>
    <t>Hokuriku Electric Co.,Ltd.</t>
    <phoneticPr fontId="12"/>
  </si>
  <si>
    <t>May 17,1944</t>
    <phoneticPr fontId="12"/>
  </si>
  <si>
    <t>2018.12. 6</t>
    <phoneticPr fontId="12"/>
  </si>
  <si>
    <t>Fukui City Gas Co.,Ltd.</t>
    <phoneticPr fontId="12"/>
  </si>
  <si>
    <t>December 6,2018</t>
    <phoneticPr fontId="12"/>
  </si>
  <si>
    <t>Providing gas and utilities</t>
    <phoneticPr fontId="12"/>
  </si>
  <si>
    <t>1994. 4.15</t>
    <phoneticPr fontId="12"/>
  </si>
  <si>
    <r>
      <t>有線テレビ放送サービス、</t>
    </r>
    <r>
      <rPr>
        <sz val="11"/>
        <rFont val="ＭＳ 明朝"/>
        <family val="1"/>
        <charset val="128"/>
      </rPr>
      <t>インターネット接続サービス</t>
    </r>
    <phoneticPr fontId="12"/>
  </si>
  <si>
    <t>April 15,1994</t>
    <phoneticPr fontId="12"/>
  </si>
  <si>
    <t>The information in this Fact Book is provided solely for informational purposes and  is not intended to solicit the purchase or sale of shares in Hokuriku Electric Power Company. Investors are solely responsible for their own investment decisions.
 Although great care has been taken to ensure the accuracy and completeness of the information provided in this Fact Book, Hokuriku Electric Power Company is not liable for any loss or damage arising from any errors it contains or from the use of the information it provides.
 Forward-looking statements in this Fact Book incorporate elements of risk and uncertainty,and actual performance may differ from forecasts and projections.</t>
    <phoneticPr fontId="12"/>
  </si>
  <si>
    <t>９．株式の状況</t>
    <phoneticPr fontId="12"/>
  </si>
  <si>
    <t>Share Data</t>
    <phoneticPr fontId="12"/>
  </si>
  <si>
    <t>(単位:円,千株)</t>
    <phoneticPr fontId="12"/>
  </si>
  <si>
    <t>Share Price and Trading Volume</t>
    <phoneticPr fontId="12"/>
  </si>
  <si>
    <r>
      <t xml:space="preserve">年月
</t>
    </r>
    <r>
      <rPr>
        <sz val="9"/>
        <color indexed="12"/>
        <rFont val="ＭＳ 明朝"/>
        <family val="1"/>
        <charset val="128"/>
      </rPr>
      <t>CY</t>
    </r>
    <phoneticPr fontId="12"/>
  </si>
  <si>
    <r>
      <t xml:space="preserve">北陸電力 </t>
    </r>
    <r>
      <rPr>
        <sz val="11"/>
        <rFont val="ＭＳ 明朝"/>
        <family val="1"/>
        <charset val="128"/>
      </rPr>
      <t xml:space="preserve"> </t>
    </r>
    <r>
      <rPr>
        <sz val="9"/>
        <color indexed="12"/>
        <rFont val="ＭＳ 明朝"/>
        <family val="1"/>
        <charset val="128"/>
      </rPr>
      <t xml:space="preserve">Hokuriku Electric Power </t>
    </r>
    <phoneticPr fontId="12"/>
  </si>
  <si>
    <r>
      <t xml:space="preserve">日経平均 </t>
    </r>
    <r>
      <rPr>
        <sz val="9"/>
        <color indexed="12"/>
        <rFont val="ＭＳ 明朝"/>
        <family val="1"/>
        <charset val="128"/>
      </rPr>
      <t xml:space="preserve"> Nikkei Stock Average</t>
    </r>
    <phoneticPr fontId="12"/>
  </si>
  <si>
    <r>
      <t xml:space="preserve">株価 </t>
    </r>
    <r>
      <rPr>
        <sz val="11"/>
        <rFont val="ＭＳ 明朝"/>
        <family val="1"/>
        <charset val="128"/>
      </rPr>
      <t xml:space="preserve"> </t>
    </r>
    <r>
      <rPr>
        <sz val="9"/>
        <color indexed="12"/>
        <rFont val="ＭＳ 明朝"/>
        <family val="1"/>
        <charset val="128"/>
      </rPr>
      <t>share price</t>
    </r>
    <phoneticPr fontId="12"/>
  </si>
  <si>
    <r>
      <t xml:space="preserve">株価 </t>
    </r>
    <r>
      <rPr>
        <sz val="11"/>
        <rFont val="ＭＳ 明朝"/>
        <family val="1"/>
        <charset val="128"/>
      </rPr>
      <t xml:space="preserve"> </t>
    </r>
    <r>
      <rPr>
        <sz val="9"/>
        <color indexed="12"/>
        <rFont val="ＭＳ 明朝"/>
        <family val="1"/>
        <charset val="128"/>
      </rPr>
      <t>share price</t>
    </r>
    <phoneticPr fontId="12"/>
  </si>
  <si>
    <r>
      <t xml:space="preserve">売買高 </t>
    </r>
    <r>
      <rPr>
        <sz val="9"/>
        <color indexed="12"/>
        <rFont val="ＭＳ 明朝"/>
        <family val="1"/>
        <charset val="128"/>
      </rPr>
      <t xml:space="preserve"> Trading Volume</t>
    </r>
    <phoneticPr fontId="12"/>
  </si>
  <si>
    <t>2</t>
    <phoneticPr fontId="12"/>
  </si>
  <si>
    <t>3</t>
    <phoneticPr fontId="12"/>
  </si>
  <si>
    <t>Note:Share prices are as of the end of each month.</t>
    <phoneticPr fontId="12"/>
  </si>
  <si>
    <t>表９：従業員数の推移(個別)</t>
    <rPh sb="11" eb="13">
      <t>コベツ</t>
    </rPh>
    <phoneticPr fontId="12"/>
  </si>
  <si>
    <t>(単位：10億円)</t>
    <phoneticPr fontId="12"/>
  </si>
  <si>
    <t>(単位：％)</t>
    <phoneticPr fontId="12"/>
  </si>
  <si>
    <t>(単位：円)</t>
    <phoneticPr fontId="12"/>
  </si>
  <si>
    <t>(単位：倍)</t>
    <rPh sb="4" eb="5">
      <t>バイ</t>
    </rPh>
    <phoneticPr fontId="12"/>
  </si>
  <si>
    <t>(Yen)</t>
    <phoneticPr fontId="12"/>
  </si>
  <si>
    <t>(Multiple)</t>
    <phoneticPr fontId="12"/>
  </si>
  <si>
    <t>(注)１株当たり純資産＝(純資産－非支配株主持分－普通株主に帰属しない金額)／期末発行済株式数</t>
    <rPh sb="35" eb="37">
      <t>キンガク</t>
    </rPh>
    <phoneticPr fontId="12"/>
  </si>
  <si>
    <t>(単位：百万円)</t>
    <phoneticPr fontId="12"/>
  </si>
  <si>
    <t>(注)1.数値はすべて各年度３月31日現在。</t>
    <phoneticPr fontId="12"/>
  </si>
  <si>
    <t xml:space="preserve">    2.連結決算対象会社数</t>
    <phoneticPr fontId="12"/>
  </si>
  <si>
    <t>(単位：百万円)</t>
    <phoneticPr fontId="12"/>
  </si>
  <si>
    <t>(単位：10億円)</t>
    <phoneticPr fontId="12"/>
  </si>
  <si>
    <t>(単位：10億円)</t>
    <phoneticPr fontId="12"/>
  </si>
  <si>
    <t>(MW)</t>
    <phoneticPr fontId="12"/>
  </si>
  <si>
    <t>(単位：10億kWh)</t>
    <phoneticPr fontId="12"/>
  </si>
  <si>
    <t>(単位：人)</t>
    <phoneticPr fontId="12"/>
  </si>
  <si>
    <t>（単位：百万kWh)</t>
    <rPh sb="1" eb="3">
      <t>タンイ</t>
    </rPh>
    <phoneticPr fontId="12"/>
  </si>
  <si>
    <t>(単位：％)</t>
    <rPh sb="1" eb="3">
      <t>タンイ</t>
    </rPh>
    <phoneticPr fontId="12"/>
  </si>
  <si>
    <r>
      <t>(単位：kg-C0</t>
    </r>
    <r>
      <rPr>
        <sz val="6"/>
        <rFont val="ＭＳ 明朝"/>
        <family val="1"/>
        <charset val="128"/>
      </rPr>
      <t>2</t>
    </r>
    <r>
      <rPr>
        <sz val="10"/>
        <rFont val="ＭＳ 明朝"/>
        <family val="1"/>
        <charset val="128"/>
      </rPr>
      <t>/kWh)</t>
    </r>
    <rPh sb="1" eb="3">
      <t>タンイ</t>
    </rPh>
    <phoneticPr fontId="12"/>
  </si>
  <si>
    <t>Ordinary Revenues</t>
    <phoneticPr fontId="12"/>
  </si>
  <si>
    <t>Ordinary Revenues</t>
    <phoneticPr fontId="12"/>
  </si>
  <si>
    <t>(単位：％)</t>
    <phoneticPr fontId="12"/>
  </si>
  <si>
    <t>(単位：倍)</t>
    <phoneticPr fontId="12"/>
  </si>
  <si>
    <t>(単位：円)</t>
    <phoneticPr fontId="12"/>
  </si>
  <si>
    <t>(Yen)</t>
    <phoneticPr fontId="12"/>
  </si>
  <si>
    <t>(単位：百万円)</t>
    <phoneticPr fontId="12"/>
  </si>
  <si>
    <t>(単位：百万円)</t>
    <phoneticPr fontId="12"/>
  </si>
  <si>
    <t>表65：火力発電所のSOX，NOX排出原単位の推移</t>
    <rPh sb="18" eb="21">
      <t>ゲンタンイ</t>
    </rPh>
    <phoneticPr fontId="12"/>
  </si>
  <si>
    <t>供給実績の推移　</t>
    <rPh sb="0" eb="2">
      <t>キョウキュウ</t>
    </rPh>
    <rPh sb="2" eb="4">
      <t>ジッセキ</t>
    </rPh>
    <phoneticPr fontId="12"/>
  </si>
  <si>
    <t>Operating revenues</t>
    <phoneticPr fontId="12"/>
  </si>
  <si>
    <t>表68：主な関係会社の概要</t>
    <rPh sb="4" eb="5">
      <t>オモ</t>
    </rPh>
    <phoneticPr fontId="12"/>
  </si>
  <si>
    <t>北陸電力</t>
    <rPh sb="0" eb="4">
      <t>ホクリクデンリョク</t>
    </rPh>
    <phoneticPr fontId="12"/>
  </si>
  <si>
    <t>2019年４月１日</t>
    <phoneticPr fontId="12"/>
  </si>
  <si>
    <t>April 1,2019</t>
    <phoneticPr fontId="12"/>
  </si>
  <si>
    <t>Hokuriku Electric Power Company</t>
  </si>
  <si>
    <t>北陸電力送配電</t>
    <rPh sb="0" eb="4">
      <t>ホクリクデンリョク</t>
    </rPh>
    <rPh sb="4" eb="7">
      <t>ソウハイデン</t>
    </rPh>
    <phoneticPr fontId="12"/>
  </si>
  <si>
    <t>Hokuriku Electric Power Transmission &amp; Distribution Company</t>
    <phoneticPr fontId="12"/>
  </si>
  <si>
    <t>表７：発電設備の推移（個別）</t>
    <rPh sb="11" eb="13">
      <t>コベツ</t>
    </rPh>
    <phoneticPr fontId="12"/>
  </si>
  <si>
    <t>発電設備の推移（個別）</t>
    <rPh sb="8" eb="10">
      <t>コベツ</t>
    </rPh>
    <phoneticPr fontId="12"/>
  </si>
  <si>
    <t>Installed Capacity（Non-consolidated)</t>
    <phoneticPr fontId="12"/>
  </si>
  <si>
    <t>Number of Employees（Non-consolidated)</t>
    <phoneticPr fontId="12"/>
  </si>
  <si>
    <t>2020　      連結子会社…21社   持分法適用会社…6社</t>
    <phoneticPr fontId="12"/>
  </si>
  <si>
    <t xml:space="preserve">   　   2020         Consolidated subsidiaries:21 Affiliates subject to the equity method:6</t>
    <phoneticPr fontId="12"/>
  </si>
  <si>
    <t xml:space="preserve">      2020          Consolidated subsidiaries: 21  Affiliates subject to the equity method: 6</t>
    <phoneticPr fontId="12"/>
  </si>
  <si>
    <t xml:space="preserve">    　2020      　　Consolidated subsidiaries: 21　Affiliates subject to the equity method: 6</t>
    <phoneticPr fontId="12"/>
  </si>
  <si>
    <t>kW</t>
    <phoneticPr fontId="12"/>
  </si>
  <si>
    <t>消　去</t>
    <rPh sb="0" eb="1">
      <t>ショウ</t>
    </rPh>
    <rPh sb="2" eb="3">
      <t>キョ</t>
    </rPh>
    <phoneticPr fontId="12"/>
  </si>
  <si>
    <t>Installed Capacity(Non-consolidated)</t>
    <phoneticPr fontId="12"/>
  </si>
  <si>
    <t>Installed Capacity</t>
    <phoneticPr fontId="12"/>
  </si>
  <si>
    <t>自社発電設備の推移</t>
    <rPh sb="0" eb="2">
      <t>ジシャ</t>
    </rPh>
    <phoneticPr fontId="12"/>
  </si>
  <si>
    <t>表18：自社発電設備の推移</t>
    <rPh sb="4" eb="6">
      <t>ジシャ</t>
    </rPh>
    <rPh sb="11" eb="13">
      <t>スイイ</t>
    </rPh>
    <phoneticPr fontId="12"/>
  </si>
  <si>
    <t>Net Income/loss(Consolidated and Non-consolidated)</t>
    <phoneticPr fontId="12"/>
  </si>
  <si>
    <t>　　　　　　　　　　　再生可能ｴﾈﾙｷﾞｰ</t>
    <rPh sb="11" eb="13">
      <t>サイセイ</t>
    </rPh>
    <rPh sb="13" eb="15">
      <t>カノウ</t>
    </rPh>
    <phoneticPr fontId="12"/>
  </si>
  <si>
    <t>　　Renewable energy</t>
    <phoneticPr fontId="12"/>
  </si>
  <si>
    <t>～1960年３月31日　</t>
    <phoneticPr fontId="12"/>
  </si>
  <si>
    <t xml:space="preserve">～1970年３月31日  </t>
    <phoneticPr fontId="12"/>
  </si>
  <si>
    <t xml:space="preserve">～1980年３月31日  </t>
    <phoneticPr fontId="12"/>
  </si>
  <si>
    <t>～1990年３月31日　</t>
    <phoneticPr fontId="12"/>
  </si>
  <si>
    <t xml:space="preserve">  Through March 31,1971</t>
    <phoneticPr fontId="12"/>
  </si>
  <si>
    <t xml:space="preserve">  Through March 31,1981</t>
    <phoneticPr fontId="12"/>
  </si>
  <si>
    <t>　Through March 31,1991</t>
    <phoneticPr fontId="12"/>
  </si>
  <si>
    <t>　Through March 31,2021</t>
    <phoneticPr fontId="12"/>
  </si>
  <si>
    <t>　Through March 31,1961</t>
    <phoneticPr fontId="12"/>
  </si>
  <si>
    <r>
      <t>1951年５月１日　　</t>
    </r>
    <r>
      <rPr>
        <sz val="11"/>
        <color rgb="FF0000FF"/>
        <rFont val="ＭＳ 明朝"/>
        <family val="1"/>
        <charset val="128"/>
      </rPr>
      <t>May 1,1951</t>
    </r>
    <phoneticPr fontId="12"/>
  </si>
  <si>
    <t>　　　　　　　　　　　水力</t>
    <phoneticPr fontId="12"/>
  </si>
  <si>
    <r>
      <t>再生可能ｴﾈﾙｷﾞｰ　</t>
    </r>
    <r>
      <rPr>
        <sz val="11"/>
        <color rgb="FF0000FF"/>
        <rFont val="ＭＳ 明朝"/>
        <family val="1"/>
        <charset val="128"/>
      </rPr>
      <t>Renewable energy</t>
    </r>
    <rPh sb="0" eb="2">
      <t>サイセイ</t>
    </rPh>
    <rPh sb="2" eb="4">
      <t>カノウ</t>
    </rPh>
    <phoneticPr fontId="2"/>
  </si>
  <si>
    <t>Renewable energy</t>
    <phoneticPr fontId="12"/>
  </si>
  <si>
    <t>電気事業</t>
    <rPh sb="0" eb="4">
      <t>デンキジギョウ</t>
    </rPh>
    <phoneticPr fontId="12"/>
  </si>
  <si>
    <t>Electricity business</t>
  </si>
  <si>
    <t>Elimination of internal transactions</t>
    <phoneticPr fontId="12"/>
  </si>
  <si>
    <t>Other</t>
    <phoneticPr fontId="12"/>
  </si>
  <si>
    <t>(-)</t>
  </si>
  <si>
    <t>表19：設備投資額の推移(連結・設備別)</t>
    <rPh sb="13" eb="15">
      <t>レンケツ</t>
    </rPh>
    <phoneticPr fontId="12"/>
  </si>
  <si>
    <t>設備投資額の推移(連結・設備別)</t>
    <rPh sb="9" eb="11">
      <t>レンケツ</t>
    </rPh>
    <phoneticPr fontId="12"/>
  </si>
  <si>
    <t>再生可能ｴﾈﾙｷﾞｰ</t>
    <rPh sb="0" eb="2">
      <t>サイセイ</t>
    </rPh>
    <rPh sb="2" eb="4">
      <t>カノウ</t>
    </rPh>
    <phoneticPr fontId="12"/>
  </si>
  <si>
    <t>Capital Investment by Facility Type(Consolidated)</t>
    <phoneticPr fontId="12"/>
  </si>
  <si>
    <t>Capital Investment by Facility Type(Consolidated)</t>
    <phoneticPr fontId="12"/>
  </si>
  <si>
    <t>Note:1.This is expressed the proportion corresponded to company demand.</t>
    <phoneticPr fontId="12"/>
  </si>
  <si>
    <t>(注)2019年度以前は送配電事業関連の販売を含む。</t>
    <rPh sb="7" eb="9">
      <t>ネンド</t>
    </rPh>
    <rPh sb="9" eb="11">
      <t>イゼン</t>
    </rPh>
    <rPh sb="12" eb="13">
      <t>ソウ</t>
    </rPh>
    <rPh sb="13" eb="15">
      <t>ハイデン</t>
    </rPh>
    <rPh sb="15" eb="17">
      <t>ジギョウ</t>
    </rPh>
    <rPh sb="17" eb="19">
      <t>カンレン</t>
    </rPh>
    <rPh sb="20" eb="22">
      <t>ハンバイ</t>
    </rPh>
    <rPh sb="23" eb="24">
      <t>フク</t>
    </rPh>
    <phoneticPr fontId="12"/>
  </si>
  <si>
    <t>Note:Before FY2019,including sales related to electric power transmission &amp; distribution.</t>
    <phoneticPr fontId="12"/>
  </si>
  <si>
    <t>Note:Before FY2019,including sales related to electric power transmission &amp; distribution.</t>
    <phoneticPr fontId="12"/>
  </si>
  <si>
    <t>(注)借入金は長期借入金（１年超）の借入額および短期借入金（１年以内）の純増減額にて算定。</t>
    <rPh sb="3" eb="5">
      <t>カリイレ</t>
    </rPh>
    <rPh sb="5" eb="6">
      <t>キン</t>
    </rPh>
    <rPh sb="7" eb="9">
      <t>チョウキ</t>
    </rPh>
    <rPh sb="9" eb="11">
      <t>カリイレ</t>
    </rPh>
    <rPh sb="11" eb="12">
      <t>キン</t>
    </rPh>
    <rPh sb="14" eb="15">
      <t>ネン</t>
    </rPh>
    <rPh sb="15" eb="16">
      <t>コ</t>
    </rPh>
    <rPh sb="18" eb="20">
      <t>カリイレ</t>
    </rPh>
    <rPh sb="20" eb="21">
      <t>ガク</t>
    </rPh>
    <rPh sb="24" eb="26">
      <t>タンキ</t>
    </rPh>
    <rPh sb="26" eb="28">
      <t>カリイレ</t>
    </rPh>
    <rPh sb="28" eb="29">
      <t>キン</t>
    </rPh>
    <rPh sb="31" eb="32">
      <t>ネン</t>
    </rPh>
    <rPh sb="32" eb="34">
      <t>イナイ</t>
    </rPh>
    <rPh sb="36" eb="37">
      <t>ジュン</t>
    </rPh>
    <rPh sb="37" eb="40">
      <t>ゾウゲンガク</t>
    </rPh>
    <rPh sb="42" eb="44">
      <t>サンテイ</t>
    </rPh>
    <phoneticPr fontId="12"/>
  </si>
  <si>
    <t>Note:"Loans" for each year has been calculated by totaling long-term loans payable(maturing in more than</t>
    <phoneticPr fontId="12"/>
  </si>
  <si>
    <t xml:space="preserve">      one year) and the net increase(decrease) in short-term loans payable(maturing in less than one year).</t>
    <phoneticPr fontId="12"/>
  </si>
  <si>
    <t xml:space="preserve">(注) (　)内は構成比％ </t>
  </si>
  <si>
    <t>Note:Figures in parentheses indicate the percentage of the total value.</t>
    <phoneticPr fontId="12"/>
  </si>
  <si>
    <t>Note:Figures in parentheses indicate the percentage of the total value.</t>
    <phoneticPr fontId="12"/>
  </si>
  <si>
    <t>(注) (　)内は構成比％</t>
  </si>
  <si>
    <t>Note:Figures in parentheses indicate the percentage of the total value.</t>
    <phoneticPr fontId="12"/>
  </si>
  <si>
    <t>再生可能エネルギー発電電力量</t>
    <rPh sb="0" eb="4">
      <t>サイセイカノウ</t>
    </rPh>
    <phoneticPr fontId="12"/>
  </si>
  <si>
    <t>Generation from Renewable Energy</t>
    <phoneticPr fontId="12"/>
  </si>
  <si>
    <t>表66：再生可能エネルギー発電電力量</t>
    <rPh sb="4" eb="6">
      <t>サイセイ</t>
    </rPh>
    <rPh sb="6" eb="8">
      <t>カノウ</t>
    </rPh>
    <rPh sb="13" eb="15">
      <t>ハツデン</t>
    </rPh>
    <rPh sb="15" eb="17">
      <t>デンリョク</t>
    </rPh>
    <rPh sb="17" eb="18">
      <t>リョウ</t>
    </rPh>
    <phoneticPr fontId="12"/>
  </si>
  <si>
    <t>Generation from Renewable Energy</t>
  </si>
  <si>
    <t>再生可能エネルギー発電電力量</t>
    <phoneticPr fontId="12"/>
  </si>
  <si>
    <t>Renewable energy</t>
  </si>
  <si>
    <t xml:space="preserve">     再生可能エネルギー発電電力量</t>
    <rPh sb="5" eb="7">
      <t>サイセイ</t>
    </rPh>
    <rPh sb="7" eb="9">
      <t>カノウ</t>
    </rPh>
    <rPh sb="14" eb="16">
      <t>ハツデン</t>
    </rPh>
    <rPh sb="16" eb="18">
      <t>デンリョク</t>
    </rPh>
    <rPh sb="18" eb="19">
      <t>リョウ</t>
    </rPh>
    <phoneticPr fontId="12"/>
  </si>
  <si>
    <t>Renewable energy generation</t>
  </si>
  <si>
    <t>(単位：10億円)</t>
    <phoneticPr fontId="12"/>
  </si>
  <si>
    <t>(単位：10億円)</t>
    <phoneticPr fontId="12"/>
  </si>
  <si>
    <t>(単位：10億円)</t>
    <phoneticPr fontId="12"/>
  </si>
  <si>
    <t>(単位：％)</t>
    <phoneticPr fontId="12"/>
  </si>
  <si>
    <t>(単位：％)</t>
    <phoneticPr fontId="12"/>
  </si>
  <si>
    <t>(単位：円)</t>
    <phoneticPr fontId="12"/>
  </si>
  <si>
    <t>(Yen)</t>
    <phoneticPr fontId="12"/>
  </si>
  <si>
    <t>(Multiple)</t>
    <phoneticPr fontId="12"/>
  </si>
  <si>
    <t>棚卸資産</t>
    <rPh sb="0" eb="1">
      <t>タナ</t>
    </rPh>
    <phoneticPr fontId="12"/>
  </si>
  <si>
    <r>
      <t>2021        連結子会社…29社   持分法適用会社…8社</t>
    </r>
    <r>
      <rPr>
        <b/>
        <sz val="11"/>
        <rFont val="ＭＳ 明朝"/>
        <family val="1"/>
        <charset val="128"/>
      </rPr>
      <t/>
    </r>
    <phoneticPr fontId="12"/>
  </si>
  <si>
    <t xml:space="preserve">   　   2021         Consolidated subsidiaries:29 Affiliates subject to the equity method:8</t>
    <phoneticPr fontId="12"/>
  </si>
  <si>
    <t xml:space="preserve">    　2021      　　Consolidated subsidiaries: 29　Affiliates subject to the equity method: 8</t>
    <phoneticPr fontId="12"/>
  </si>
  <si>
    <t>連結の範囲の変更に伴う現金及び現金同等物の増減額（又は減少）</t>
    <rPh sb="0" eb="2">
      <t>レンケツ</t>
    </rPh>
    <rPh sb="25" eb="26">
      <t>マタ</t>
    </rPh>
    <phoneticPr fontId="12"/>
  </si>
  <si>
    <t>Increase (decrease) in cash and cash equivalents resulting from change in scope of consolidation</t>
    <phoneticPr fontId="12"/>
  </si>
  <si>
    <t>(水力およびFIT電気を除く)</t>
    <rPh sb="1" eb="3">
      <t>スイリョク</t>
    </rPh>
    <rPh sb="9" eb="11">
      <t>デンキ</t>
    </rPh>
    <rPh sb="12" eb="13">
      <t>ノゾ</t>
    </rPh>
    <phoneticPr fontId="12"/>
  </si>
  <si>
    <t>(excluding Hydro and FIT)</t>
    <phoneticPr fontId="12"/>
  </si>
  <si>
    <t xml:space="preserve">     3.「卸電力取引所受電」は，水力，火力，原子力，FIT電気，再生可能エネルギー等を含む。</t>
    <rPh sb="8" eb="9">
      <t>オロシ</t>
    </rPh>
    <rPh sb="9" eb="11">
      <t>デンリョク</t>
    </rPh>
    <rPh sb="11" eb="13">
      <t>トリヒキ</t>
    </rPh>
    <rPh sb="13" eb="14">
      <t>ショ</t>
    </rPh>
    <rPh sb="14" eb="16">
      <t>ジュデン</t>
    </rPh>
    <rPh sb="19" eb="21">
      <t>スイリョク</t>
    </rPh>
    <rPh sb="22" eb="24">
      <t>カリョク</t>
    </rPh>
    <rPh sb="25" eb="28">
      <t>ゲンシリョク</t>
    </rPh>
    <rPh sb="32" eb="34">
      <t>デンキ</t>
    </rPh>
    <rPh sb="35" eb="37">
      <t>サイセイ</t>
    </rPh>
    <rPh sb="37" eb="39">
      <t>カノウ</t>
    </rPh>
    <rPh sb="44" eb="45">
      <t>トウ</t>
    </rPh>
    <rPh sb="46" eb="47">
      <t>フク</t>
    </rPh>
    <phoneticPr fontId="12"/>
  </si>
  <si>
    <t xml:space="preserve">     5.2015年度以降の構成比は，経済産業省が制定する，構成比公表当時の「電力の小売営業に関する指針」に基づき算定。</t>
    <rPh sb="11" eb="13">
      <t>ネンド</t>
    </rPh>
    <rPh sb="13" eb="15">
      <t>イコウ</t>
    </rPh>
    <rPh sb="16" eb="19">
      <t>コウセイヒ</t>
    </rPh>
    <rPh sb="21" eb="23">
      <t>ケイザイ</t>
    </rPh>
    <rPh sb="23" eb="26">
      <t>サンギョウショウ</t>
    </rPh>
    <rPh sb="27" eb="29">
      <t>セイテイ</t>
    </rPh>
    <rPh sb="41" eb="43">
      <t>デンリョク</t>
    </rPh>
    <rPh sb="44" eb="46">
      <t>コウ</t>
    </rPh>
    <rPh sb="46" eb="48">
      <t>エイギョウ</t>
    </rPh>
    <rPh sb="49" eb="50">
      <t>カン</t>
    </rPh>
    <rPh sb="52" eb="54">
      <t>シシン</t>
    </rPh>
    <rPh sb="56" eb="57">
      <t>モト</t>
    </rPh>
    <rPh sb="59" eb="61">
      <t>サンテイ</t>
    </rPh>
    <phoneticPr fontId="12"/>
  </si>
  <si>
    <t xml:space="preserve">     6.2018年度以降の構成比は，当社が一部お客さまに対して提供している，再生可能エネルギー100％メニューおよび</t>
    <rPh sb="11" eb="12">
      <t>ネン</t>
    </rPh>
    <rPh sb="12" eb="13">
      <t>ド</t>
    </rPh>
    <rPh sb="13" eb="15">
      <t>イコウ</t>
    </rPh>
    <rPh sb="16" eb="19">
      <t>コウセイヒ</t>
    </rPh>
    <rPh sb="21" eb="23">
      <t>トウシャ</t>
    </rPh>
    <rPh sb="24" eb="26">
      <t>イチブ</t>
    </rPh>
    <rPh sb="27" eb="28">
      <t>キャク</t>
    </rPh>
    <rPh sb="31" eb="32">
      <t>タイ</t>
    </rPh>
    <rPh sb="34" eb="36">
      <t>テイキョウ</t>
    </rPh>
    <rPh sb="41" eb="45">
      <t>サイセイカノウ</t>
    </rPh>
    <phoneticPr fontId="12"/>
  </si>
  <si>
    <t>　　 5.The component ratio in FY 2015 and later is calculated based on the "Guidelines Concerning the Management of</t>
    <phoneticPr fontId="12"/>
  </si>
  <si>
    <t xml:space="preserve">       the Electricity Retail Business" released by Ministry of Ecconomy, Trade and Industry.</t>
    <phoneticPr fontId="12"/>
  </si>
  <si>
    <t>(単位：円)</t>
    <phoneticPr fontId="12"/>
  </si>
  <si>
    <t>㈱江守情報マネジメント</t>
    <rPh sb="1" eb="3">
      <t>エモリ</t>
    </rPh>
    <rPh sb="3" eb="5">
      <t>ジョウホウ</t>
    </rPh>
    <phoneticPr fontId="12"/>
  </si>
  <si>
    <t>資産管理</t>
    <rPh sb="0" eb="4">
      <t>シサンカンリ</t>
    </rPh>
    <phoneticPr fontId="12"/>
  </si>
  <si>
    <t>Asset management</t>
    <phoneticPr fontId="12"/>
  </si>
  <si>
    <t>㈱江守情報コーポレーション</t>
    <rPh sb="1" eb="3">
      <t>エモリ</t>
    </rPh>
    <rPh sb="3" eb="5">
      <t>ジョウホウ</t>
    </rPh>
    <phoneticPr fontId="12"/>
  </si>
  <si>
    <t>※100.0</t>
    <phoneticPr fontId="12"/>
  </si>
  <si>
    <t>資産管理</t>
    <rPh sb="0" eb="3">
      <t>シサンカンリ</t>
    </rPh>
    <phoneticPr fontId="12"/>
  </si>
  <si>
    <t>㈱江守情報</t>
    <rPh sb="0" eb="4">
      <t>エモリジョウホウ</t>
    </rPh>
    <phoneticPr fontId="12"/>
  </si>
  <si>
    <t>ソフトウェア販売、システム受託開発</t>
    <rPh sb="5" eb="7">
      <t>ハンバイ</t>
    </rPh>
    <rPh sb="12" eb="16">
      <t>ジュタクカイハツ</t>
    </rPh>
    <phoneticPr fontId="12"/>
  </si>
  <si>
    <t>Software sales, system contract development</t>
    <phoneticPr fontId="12"/>
  </si>
  <si>
    <t>日本ケミカルデータベース㈱</t>
    <rPh sb="0" eb="2">
      <t>ニホン</t>
    </rPh>
    <phoneticPr fontId="12"/>
  </si>
  <si>
    <t>※100.0</t>
  </si>
  <si>
    <t>化学物質情報・法規制情報データベースの開発</t>
    <rPh sb="0" eb="6">
      <t>カガクブッシツジョウホウ</t>
    </rPh>
    <rPh sb="7" eb="10">
      <t>ホウキセイ</t>
    </rPh>
    <rPh sb="10" eb="12">
      <t>ジョウホウ</t>
    </rPh>
    <rPh sb="19" eb="21">
      <t>カイハツ</t>
    </rPh>
    <phoneticPr fontId="12"/>
  </si>
  <si>
    <t>Development of chemical substance information and</t>
    <phoneticPr fontId="12"/>
  </si>
  <si>
    <t>legal regulation information database</t>
    <phoneticPr fontId="12"/>
  </si>
  <si>
    <t>物流管理システムの開発</t>
    <rPh sb="0" eb="4">
      <t>ブツリュウカンリ</t>
    </rPh>
    <rPh sb="9" eb="11">
      <t>カイハツ</t>
    </rPh>
    <phoneticPr fontId="12"/>
  </si>
  <si>
    <t>Development of logistics management system</t>
    <phoneticPr fontId="12"/>
  </si>
  <si>
    <t>データ分析技法を用いたシステム開発</t>
    <rPh sb="3" eb="7">
      <t>ブンセキギホウ</t>
    </rPh>
    <rPh sb="8" eb="9">
      <t>モチ</t>
    </rPh>
    <rPh sb="15" eb="17">
      <t>カイハツ</t>
    </rPh>
    <phoneticPr fontId="12"/>
  </si>
  <si>
    <t>システム受託開発</t>
    <rPh sb="3" eb="7">
      <t>ジュタクカイハツ</t>
    </rPh>
    <phoneticPr fontId="12"/>
  </si>
  <si>
    <t>不動産の賃貸・管理</t>
    <phoneticPr fontId="12"/>
  </si>
  <si>
    <t>Real estate leasing and management</t>
  </si>
  <si>
    <t>北陸電力ビジネス・インベストメント(同)</t>
    <rPh sb="0" eb="2">
      <t>ホクリク</t>
    </rPh>
    <rPh sb="2" eb="4">
      <t>デンリョク</t>
    </rPh>
    <rPh sb="18" eb="19">
      <t>ドウ</t>
    </rPh>
    <phoneticPr fontId="12"/>
  </si>
  <si>
    <t>有価証券の取得・保有</t>
    <rPh sb="0" eb="4">
      <t>ユウカショウケン</t>
    </rPh>
    <rPh sb="5" eb="7">
      <t>シュトク</t>
    </rPh>
    <rPh sb="8" eb="10">
      <t>ホユウ</t>
    </rPh>
    <phoneticPr fontId="12"/>
  </si>
  <si>
    <t>Business investment</t>
    <phoneticPr fontId="12"/>
  </si>
  <si>
    <t>ホッコー商事（株）</t>
    <rPh sb="4" eb="6">
      <t>ショウジ</t>
    </rPh>
    <rPh sb="7" eb="8">
      <t>カブ</t>
    </rPh>
    <phoneticPr fontId="12"/>
  </si>
  <si>
    <r>
      <t>北陸</t>
    </r>
    <r>
      <rPr>
        <sz val="11"/>
        <rFont val="ＭＳ 明朝"/>
        <family val="1"/>
        <charset val="128"/>
      </rPr>
      <t>プラントサービス（株）</t>
    </r>
    <rPh sb="10" eb="13">
      <t>カブ</t>
    </rPh>
    <phoneticPr fontId="12"/>
  </si>
  <si>
    <r>
      <t>北電産業小松ビル（同）</t>
    </r>
    <r>
      <rPr>
        <sz val="10"/>
        <rFont val="ＭＳ 明朝"/>
        <family val="1"/>
        <charset val="128"/>
      </rPr>
      <t xml:space="preserve"> </t>
    </r>
    <rPh sb="4" eb="6">
      <t>コマツ</t>
    </rPh>
    <rPh sb="9" eb="10">
      <t>ドウ</t>
    </rPh>
    <phoneticPr fontId="12"/>
  </si>
  <si>
    <t>農産物の生産</t>
    <rPh sb="0" eb="2">
      <t>ノウサンブツ</t>
    </rPh>
    <rPh sb="3" eb="5">
      <t>セイサン</t>
    </rPh>
    <phoneticPr fontId="12"/>
  </si>
  <si>
    <t>金沢エナジー㈱</t>
    <rPh sb="0" eb="2">
      <t>カナザワ</t>
    </rPh>
    <phoneticPr fontId="12"/>
  </si>
  <si>
    <t>2021. 5.13</t>
    <phoneticPr fontId="12"/>
  </si>
  <si>
    <t>ガス小売事業、発電事業</t>
    <rPh sb="1" eb="3">
      <t>コウ</t>
    </rPh>
    <rPh sb="4" eb="6">
      <t>ジギョウ</t>
    </rPh>
    <rPh sb="6" eb="10">
      <t>ハツデンジギョウ</t>
    </rPh>
    <phoneticPr fontId="12"/>
  </si>
  <si>
    <t>Kanazawa Energy Co., Ltd.</t>
    <phoneticPr fontId="12"/>
  </si>
  <si>
    <t>May 13,2021</t>
    <phoneticPr fontId="12"/>
  </si>
  <si>
    <t>Gas retail,electric power generation</t>
    <phoneticPr fontId="12"/>
  </si>
  <si>
    <t>不動産の賃貸・管理、人材派遣、リース</t>
    <phoneticPr fontId="12"/>
  </si>
  <si>
    <t xml:space="preserve">Real estate leasing and management, </t>
    <phoneticPr fontId="12"/>
  </si>
  <si>
    <t>(millions of yen)</t>
    <phoneticPr fontId="12"/>
  </si>
  <si>
    <t>※50.2</t>
    <phoneticPr fontId="12"/>
  </si>
  <si>
    <t>※65.0</t>
    <phoneticPr fontId="12"/>
  </si>
  <si>
    <t>※23.4</t>
    <phoneticPr fontId="12"/>
  </si>
  <si>
    <t>54,460米ドル</t>
    <phoneticPr fontId="12"/>
  </si>
  <si>
    <t>54,460 US dollar</t>
    <phoneticPr fontId="12"/>
  </si>
  <si>
    <t>80,000米ドル</t>
    <phoneticPr fontId="12"/>
  </si>
  <si>
    <t>80,000 US dollar</t>
    <phoneticPr fontId="12"/>
  </si>
  <si>
    <t>F3 Holding Company B.V.</t>
    <phoneticPr fontId="12"/>
  </si>
  <si>
    <t>2020. 1.16</t>
    <phoneticPr fontId="12"/>
  </si>
  <si>
    <t>火力発電事業の権益保有</t>
    <rPh sb="0" eb="2">
      <t>カリョク</t>
    </rPh>
    <rPh sb="2" eb="4">
      <t>ハツデン</t>
    </rPh>
    <rPh sb="4" eb="6">
      <t>ジギョウ</t>
    </rPh>
    <rPh sb="7" eb="9">
      <t>ケンエキ</t>
    </rPh>
    <rPh sb="9" eb="11">
      <t>ホユウ</t>
    </rPh>
    <phoneticPr fontId="12"/>
  </si>
  <si>
    <t>F3 Holding Company B.V.</t>
  </si>
  <si>
    <t>January 16,2020</t>
    <phoneticPr fontId="12"/>
  </si>
  <si>
    <t>F3 O&amp;M Company Ltd.</t>
    <phoneticPr fontId="12"/>
  </si>
  <si>
    <t>2020. 1.27</t>
    <phoneticPr fontId="12"/>
  </si>
  <si>
    <t>火力発電所の運転・メンテナンス</t>
    <rPh sb="0" eb="1">
      <t>カリョク</t>
    </rPh>
    <rPh sb="1" eb="4">
      <t>ハツデンショ</t>
    </rPh>
    <rPh sb="5" eb="7">
      <t>ウンテン</t>
    </rPh>
    <phoneticPr fontId="12"/>
  </si>
  <si>
    <t>F3 O&amp;M Company Ltd.</t>
  </si>
  <si>
    <t>January 27,2020</t>
    <phoneticPr fontId="12"/>
  </si>
  <si>
    <t xml:space="preserve">Operation and maintenance of thermal power plants </t>
    <phoneticPr fontId="12"/>
  </si>
  <si>
    <t>Principal businesses</t>
    <phoneticPr fontId="12"/>
  </si>
  <si>
    <t>Electric power transmission and distribution</t>
    <phoneticPr fontId="12"/>
  </si>
  <si>
    <t xml:space="preserve">Construction of thermal and </t>
    <phoneticPr fontId="12"/>
  </si>
  <si>
    <t>nuclear power plant equipment</t>
    <phoneticPr fontId="12"/>
  </si>
  <si>
    <t>Design and execution of civil engineering</t>
    <phoneticPr fontId="12"/>
  </si>
  <si>
    <t>and construction projects</t>
    <phoneticPr fontId="12"/>
  </si>
  <si>
    <t>transformer equipment</t>
    <phoneticPr fontId="12"/>
  </si>
  <si>
    <t xml:space="preserve">Wide-area Ethernet service and corporate </t>
    <phoneticPr fontId="12"/>
  </si>
  <si>
    <t>System development using data analysis techniques</t>
    <phoneticPr fontId="12"/>
  </si>
  <si>
    <t>System contract development</t>
    <phoneticPr fontId="12"/>
  </si>
  <si>
    <t>LNG sales</t>
    <phoneticPr fontId="12"/>
  </si>
  <si>
    <t>temporary staffing, equipment leasing</t>
    <phoneticPr fontId="12"/>
  </si>
  <si>
    <t>environmental greening projects</t>
    <phoneticPr fontId="12"/>
  </si>
  <si>
    <t>家庭向け営業業務</t>
    <rPh sb="0" eb="3">
      <t>カテイム</t>
    </rPh>
    <rPh sb="4" eb="6">
      <t>エイギョウ</t>
    </rPh>
    <rPh sb="6" eb="8">
      <t>ギョウム</t>
    </rPh>
    <phoneticPr fontId="12"/>
  </si>
  <si>
    <t>Sales service business for the household sector</t>
    <phoneticPr fontId="12"/>
  </si>
  <si>
    <t>管理間接業務に関する事務代行</t>
    <rPh sb="0" eb="1">
      <t>カンリ</t>
    </rPh>
    <rPh sb="1" eb="3">
      <t>カンセツ</t>
    </rPh>
    <rPh sb="3" eb="5">
      <t>ギョウム</t>
    </rPh>
    <rPh sb="6" eb="7">
      <t>カン</t>
    </rPh>
    <rPh sb="9" eb="11">
      <t>ジム</t>
    </rPh>
    <rPh sb="11" eb="13">
      <t>ダイコウ</t>
    </rPh>
    <phoneticPr fontId="12"/>
  </si>
  <si>
    <t xml:space="preserve">Administrative agency related to management </t>
    <phoneticPr fontId="12"/>
  </si>
  <si>
    <t xml:space="preserve">indirect work </t>
    <phoneticPr fontId="12"/>
  </si>
  <si>
    <t>Agricultural production</t>
    <phoneticPr fontId="12"/>
  </si>
  <si>
    <t>Cable television broadcasting services and Internet connectivity</t>
    <phoneticPr fontId="12"/>
  </si>
  <si>
    <t>Holding interests in thermal power generation business</t>
    <phoneticPr fontId="12"/>
  </si>
  <si>
    <t>設立年月日</t>
    <phoneticPr fontId="12"/>
  </si>
  <si>
    <t>Date of</t>
    <phoneticPr fontId="12"/>
  </si>
  <si>
    <t>Company</t>
    <phoneticPr fontId="12"/>
  </si>
  <si>
    <t>establishment</t>
    <phoneticPr fontId="12"/>
  </si>
  <si>
    <t>子会社(連結子会社)</t>
    <phoneticPr fontId="12"/>
  </si>
  <si>
    <t>Subsidiaries(Consolidated subsidiary)</t>
    <phoneticPr fontId="12"/>
  </si>
  <si>
    <t>Hokuden Techno Service</t>
  </si>
  <si>
    <t>関連会社(持分法適用会社)</t>
    <phoneticPr fontId="12"/>
  </si>
  <si>
    <t>Affiliates(Equity-method affiliate)</t>
    <phoneticPr fontId="12"/>
  </si>
  <si>
    <t>CABLE TELEVISION TOYAMA INCORPORATED</t>
    <phoneticPr fontId="12"/>
  </si>
  <si>
    <r>
      <rPr>
        <sz val="11"/>
        <rFont val="ＭＳ 明朝"/>
        <family val="1"/>
        <charset val="128"/>
      </rPr>
      <t>※100.0</t>
    </r>
    <phoneticPr fontId="12"/>
  </si>
  <si>
    <t>～2000年３月31日　</t>
    <phoneticPr fontId="12"/>
  </si>
  <si>
    <t>受取手形、売掛金及び契約資産</t>
    <rPh sb="8" eb="9">
      <t>オヨ</t>
    </rPh>
    <rPh sb="10" eb="12">
      <t>ケイヤク</t>
    </rPh>
    <rPh sb="12" eb="14">
      <t>シサン</t>
    </rPh>
    <phoneticPr fontId="12"/>
  </si>
  <si>
    <t>Notes and accounts receivable - trade, and contract assets</t>
  </si>
  <si>
    <t>https://www.rikuden.co.jp</t>
    <phoneticPr fontId="12"/>
  </si>
  <si>
    <t xml:space="preserve">     7.四捨五入のため合計が合わない場合がある。</t>
    <rPh sb="7" eb="11">
      <t>シシャゴニュウ</t>
    </rPh>
    <rPh sb="14" eb="16">
      <t>ゴウケイ</t>
    </rPh>
    <rPh sb="17" eb="18">
      <t>ア</t>
    </rPh>
    <rPh sb="21" eb="23">
      <t>バアイ</t>
    </rPh>
    <phoneticPr fontId="12"/>
  </si>
  <si>
    <t xml:space="preserve">     7.There may be a slight discrepancy in totals due to rounding.</t>
    <phoneticPr fontId="12"/>
  </si>
  <si>
    <t xml:space="preserve">　　 6.The component ratio in FY 2018 and later includes electricity rate plan options that use only renewable energy sources </t>
  </si>
  <si>
    <t xml:space="preserve">       and that use non-specified power source compositions with Non-Fossil Fuel Energy Certificates. </t>
  </si>
  <si>
    <t xml:space="preserve">     2.The accounting treatment for business combinations that had been applied provisionally was finalized,
       and this is reflected in the figures relating to the consolidated fiscal year 2021.</t>
    <phoneticPr fontId="12"/>
  </si>
  <si>
    <t>(注）1.自己資本利益率(ROE)＝親会社株主に帰属する当期純損益／自己資本</t>
    <rPh sb="18" eb="21">
      <t>オヤガイシャ</t>
    </rPh>
    <rPh sb="21" eb="23">
      <t>カブヌシ</t>
    </rPh>
    <rPh sb="24" eb="26">
      <t>キゾク</t>
    </rPh>
    <rPh sb="28" eb="30">
      <t>トウキ</t>
    </rPh>
    <rPh sb="30" eb="33">
      <t>ジュンソンエキ</t>
    </rPh>
    <phoneticPr fontId="12"/>
  </si>
  <si>
    <t>(注）1.自己資本＝純資産－非支配株主持分</t>
  </si>
  <si>
    <t>Note:1.Shareholders' equity has been calculated by subtracting non-controlling interests from net assets.</t>
    <phoneticPr fontId="12"/>
  </si>
  <si>
    <t xml:space="preserve">   　  なお，自己資本は期首期末平均とする。</t>
    <phoneticPr fontId="12"/>
  </si>
  <si>
    <t xml:space="preserve">     2.The accounting treatment for business combinations that had been applied provisionally was finalized, and this is reflected
       in the figures relating to the consolidated fiscal year 2021.</t>
    <phoneticPr fontId="12"/>
  </si>
  <si>
    <t>(注）1.１株当たり当期純損益＝(親会社株主に帰属する当期純損益－普通株主に帰属しない金額)／期中平均発行済株式数</t>
    <rPh sb="13" eb="14">
      <t>ソン</t>
    </rPh>
    <rPh sb="20" eb="22">
      <t>カブヌシ</t>
    </rPh>
    <rPh sb="43" eb="45">
      <t>キンガク</t>
    </rPh>
    <phoneticPr fontId="12"/>
  </si>
  <si>
    <t>Note:1.Net income per share has been calculated by dividing profit (loss) attributable to owners of parent less amounts</t>
    <phoneticPr fontId="12"/>
  </si>
  <si>
    <t xml:space="preserve">       not attributed to common shareholders by the average number of outstanding shares during the fiscal year in question.</t>
    <phoneticPr fontId="12"/>
  </si>
  <si>
    <r>
      <t>2022        連結子会社…29社   持分法適用会社…10社</t>
    </r>
    <r>
      <rPr>
        <b/>
        <sz val="11"/>
        <rFont val="ＭＳ 明朝"/>
        <family val="1"/>
        <charset val="128"/>
      </rPr>
      <t/>
    </r>
    <phoneticPr fontId="12"/>
  </si>
  <si>
    <t xml:space="preserve">   　   2022         Consolidated subsidiaries:29 Affiliates subject to the equity method:10</t>
    <phoneticPr fontId="12"/>
  </si>
  <si>
    <t xml:space="preserve">      3.The accounting treatment for business combinations that had been applied provisionally was finalized, and this is reflected in the figures relating
        to the consolidated fiscal year 2021.</t>
    <phoneticPr fontId="12"/>
  </si>
  <si>
    <t xml:space="preserve">    　2022      　　Consolidated subsidiaries: 29　Affiliates subject to the equity method: 10</t>
    <phoneticPr fontId="12"/>
  </si>
  <si>
    <t xml:space="preserve">      2.The accounting treatment for business combinations that had been applied provisionally was finalized, and this is reflected in the figures
        relating to the consolidated fiscal year 2021.</t>
    <phoneticPr fontId="12"/>
  </si>
  <si>
    <t>(注) 1.連結決算対象会社数</t>
    <phoneticPr fontId="12"/>
  </si>
  <si>
    <t>Notes:1.Number of subsidiaries included in consolidated accounting:</t>
    <phoneticPr fontId="12"/>
  </si>
  <si>
    <t xml:space="preserve">  2014～ 2015 連結子会社…13社   持分法適用会社…1社</t>
    <phoneticPr fontId="12"/>
  </si>
  <si>
    <t xml:space="preserve">  2016～ 2018 連結子会社…14社   持分法適用会社…1社</t>
    <phoneticPr fontId="12"/>
  </si>
  <si>
    <t xml:space="preserve">  2019　      連結子会社…16社   持分法適用会社…1社</t>
    <phoneticPr fontId="12"/>
  </si>
  <si>
    <t xml:space="preserve">  2020　      連結子会社…21社   持分法適用会社…6社</t>
    <phoneticPr fontId="12"/>
  </si>
  <si>
    <t xml:space="preserve">  2021        連結子会社…29社   持分法適用会社…8社</t>
    <phoneticPr fontId="12"/>
  </si>
  <si>
    <t xml:space="preserve">  2022        連結子会社…29社   持分法適用会社…10社</t>
    <phoneticPr fontId="12"/>
  </si>
  <si>
    <t>(注)1.連結決算対象会社数</t>
    <phoneticPr fontId="12"/>
  </si>
  <si>
    <t>　　2014～ 2015 連結子会社…13社   持分法適用会社…1社</t>
    <phoneticPr fontId="12"/>
  </si>
  <si>
    <t>　　2016～ 2018 連結子会社…14社   持分法適用会社…1社</t>
    <phoneticPr fontId="12"/>
  </si>
  <si>
    <t>　　2019        連結子会社…16社   持分法適用会社…1社</t>
    <phoneticPr fontId="12"/>
  </si>
  <si>
    <t>　　2020        連結子会社…21社   持分法適用会社…6社</t>
    <phoneticPr fontId="12"/>
  </si>
  <si>
    <t>　　2021        連結子会社…29社   持分法適用会社…8社</t>
    <phoneticPr fontId="12"/>
  </si>
  <si>
    <t>　　2022        連結子会社…29社   持分法適用会社…10社</t>
    <phoneticPr fontId="12"/>
  </si>
  <si>
    <t>支払利息</t>
    <rPh sb="0" eb="2">
      <t>シハライ</t>
    </rPh>
    <rPh sb="2" eb="4">
      <t>リソク</t>
    </rPh>
    <phoneticPr fontId="12"/>
  </si>
  <si>
    <r>
      <rPr>
        <sz val="10"/>
        <rFont val="ＭＳ 明朝"/>
        <family val="1"/>
        <charset val="128"/>
      </rPr>
      <t xml:space="preserve">インスタレストガバレッジ </t>
    </r>
    <r>
      <rPr>
        <sz val="11"/>
        <rFont val="ＭＳ 明朝"/>
        <family val="1"/>
        <charset val="128"/>
      </rPr>
      <t>　</t>
    </r>
    <phoneticPr fontId="12"/>
  </si>
  <si>
    <t>Interest Expenses</t>
    <phoneticPr fontId="12"/>
  </si>
  <si>
    <t>Interest Coverage Ratio</t>
    <phoneticPr fontId="12"/>
  </si>
  <si>
    <t>黒部川電力（株）</t>
    <rPh sb="0" eb="5">
      <t>クロベガワデンリョク</t>
    </rPh>
    <phoneticPr fontId="12"/>
  </si>
  <si>
    <t>1923.10.20</t>
    <phoneticPr fontId="12"/>
  </si>
  <si>
    <t>発電事業</t>
    <rPh sb="0" eb="3">
      <t>ハツデンジギョウ</t>
    </rPh>
    <phoneticPr fontId="12"/>
  </si>
  <si>
    <t>Kurobegawa Denryoku</t>
    <phoneticPr fontId="12"/>
  </si>
  <si>
    <t>October 20,1923</t>
    <phoneticPr fontId="12"/>
  </si>
  <si>
    <t>Formosa Seagull Power Investment Co., Ltd.</t>
    <phoneticPr fontId="12"/>
  </si>
  <si>
    <t>2022. 6.14</t>
    <phoneticPr fontId="12"/>
  </si>
  <si>
    <t>38億8,300万台湾ドル</t>
    <rPh sb="2" eb="3">
      <t>オク</t>
    </rPh>
    <rPh sb="8" eb="9">
      <t>マン</t>
    </rPh>
    <rPh sb="9" eb="11">
      <t>タイワン</t>
    </rPh>
    <phoneticPr fontId="12"/>
  </si>
  <si>
    <t>一般投資業（洋上風力発電事業への投資）</t>
    <rPh sb="0" eb="5">
      <t>イッパントウシギョウ</t>
    </rPh>
    <rPh sb="6" eb="8">
      <t>ヨウジョウ</t>
    </rPh>
    <rPh sb="8" eb="10">
      <t>フウリョク</t>
    </rPh>
    <rPh sb="10" eb="12">
      <t>ハツデン</t>
    </rPh>
    <rPh sb="12" eb="14">
      <t>ジギョウ</t>
    </rPh>
    <rPh sb="16" eb="18">
      <t>トウシ</t>
    </rPh>
    <phoneticPr fontId="12"/>
  </si>
  <si>
    <t>June 14,2022</t>
    <phoneticPr fontId="12"/>
  </si>
  <si>
    <t>3,883,000,000 Taiwan dollar</t>
    <phoneticPr fontId="12"/>
  </si>
  <si>
    <t>General investment business</t>
    <phoneticPr fontId="12"/>
  </si>
  <si>
    <t xml:space="preserve"> (investment in offshore wind power generation projects)</t>
    <phoneticPr fontId="12"/>
  </si>
  <si>
    <t>2019. 4. 1</t>
  </si>
  <si>
    <t xml:space="preserve">Hokuriku Electric Power Transmission &amp; </t>
  </si>
  <si>
    <t>April 1,2019</t>
  </si>
  <si>
    <t>Distribution Company</t>
  </si>
  <si>
    <t>The Nihonkai Power Generating</t>
  </si>
  <si>
    <t>Company,Inc.</t>
  </si>
  <si>
    <t>1970. 4. 1</t>
  </si>
  <si>
    <t>Hokuriku Plant Services Co.,Ltd.</t>
  </si>
  <si>
    <t>April 1,1970</t>
  </si>
  <si>
    <t>1946. 3.23</t>
  </si>
  <si>
    <t>March 23,1946</t>
  </si>
  <si>
    <t>北電テクノサービス（株）</t>
  </si>
  <si>
    <t>1982. 4. 1</t>
  </si>
  <si>
    <t>April 1,1982</t>
  </si>
  <si>
    <t>1944.10. 1</t>
  </si>
  <si>
    <t>HOKURIKU ELECTRICAL CONSTRUCTION CO.,LTD.</t>
  </si>
  <si>
    <t>October 1,1944</t>
  </si>
  <si>
    <t>1953. 2. 4</t>
  </si>
  <si>
    <t>Nihonkai Concrete Industries Co.</t>
  </si>
  <si>
    <t>February 4,1953</t>
  </si>
  <si>
    <t>北陸通信ネットワーク（株）</t>
  </si>
  <si>
    <t>1993. 5.25</t>
  </si>
  <si>
    <t>Hokuriku Telecommunication</t>
  </si>
  <si>
    <t>May 25,1993</t>
  </si>
  <si>
    <t>Network Co.,Inc.</t>
  </si>
  <si>
    <t>（株）パワー・アンド・ＩＴ</t>
  </si>
  <si>
    <t>2009. 8.11</t>
  </si>
  <si>
    <t>Power and IT Company</t>
  </si>
  <si>
    <t>August 11,2009</t>
  </si>
  <si>
    <t>北電情報システムサービス（株）</t>
  </si>
  <si>
    <t>1987. 4. 1</t>
  </si>
  <si>
    <t>Hokuden Information System Service Company,Inc.</t>
  </si>
  <si>
    <t>April 1,1987</t>
  </si>
  <si>
    <t>December,2017</t>
  </si>
  <si>
    <t>EMORI Infotech Corporation Co., Ltd.</t>
  </si>
  <si>
    <t>January,2018</t>
  </si>
  <si>
    <t>EMORI Infotech Co., Ltd.</t>
  </si>
  <si>
    <t>July,2016</t>
  </si>
  <si>
    <t>JAPAN CHEMICAL DATABASE LTD.</t>
  </si>
  <si>
    <t>February,1996</t>
  </si>
  <si>
    <t>㈱イー・アイ・エル</t>
  </si>
  <si>
    <t>EMORI IT &amp; LOGISTICS SYSTEMS Co., Ltd.</t>
  </si>
  <si>
    <t>February,2012</t>
  </si>
  <si>
    <t>㈱アイティーエス</t>
  </si>
  <si>
    <t>ITS Corp.</t>
  </si>
  <si>
    <t>January,2017</t>
  </si>
  <si>
    <t>㈱ブレイン</t>
  </si>
  <si>
    <t>Brain CO., LTD</t>
  </si>
  <si>
    <t>August,1986</t>
  </si>
  <si>
    <t>北陸エルネス（株）</t>
  </si>
  <si>
    <t>2001. 8.31</t>
  </si>
  <si>
    <t>Hokuriku Lnes Co.,Ltd.</t>
  </si>
  <si>
    <t>August 31,2001</t>
  </si>
  <si>
    <t>2020. 6.25</t>
  </si>
  <si>
    <t>Hokuriku Electric Power Business Investment G.K.</t>
  </si>
  <si>
    <t>June 25,2020</t>
  </si>
  <si>
    <t>北電産業（株）</t>
  </si>
  <si>
    <t>Hokuden Sangyo Co.,Ltd.</t>
  </si>
  <si>
    <t>2021. 4. 1</t>
  </si>
  <si>
    <t>Hokuden Sangyo Komatsu Building G.K.</t>
  </si>
  <si>
    <t>April 1,2021</t>
  </si>
  <si>
    <t>2008. 2. 1</t>
  </si>
  <si>
    <t>Hokko Shoji Co.,Ltd.</t>
  </si>
  <si>
    <t>February 1,2008</t>
  </si>
  <si>
    <t xml:space="preserve">2017. 3. 1 </t>
  </si>
  <si>
    <t>Hokuriku Electric Power</t>
  </si>
  <si>
    <t>March 1,2017</t>
  </si>
  <si>
    <t>Biz Energy Solution Co.,Ltd.</t>
  </si>
  <si>
    <t>日本海環境サービス（株）</t>
  </si>
  <si>
    <t>1992. 1.10</t>
  </si>
  <si>
    <t>Nihonkai Environmental</t>
  </si>
  <si>
    <t>January 10,1992</t>
  </si>
  <si>
    <t>Service Inc.</t>
  </si>
  <si>
    <t>北電技術コンサルタント(株)</t>
  </si>
  <si>
    <t>2001. 7. 1</t>
  </si>
  <si>
    <t>Hokuden Engineering Consultants. Co.,Ltd</t>
  </si>
  <si>
    <t>July 1,2001</t>
  </si>
  <si>
    <t>1987. 7. 1</t>
  </si>
  <si>
    <t>July 1,1987</t>
  </si>
  <si>
    <t>Living Service Co.,Ltd.</t>
  </si>
  <si>
    <t>1990. 7. 2</t>
  </si>
  <si>
    <t>Hokuden Partner Service Inc.</t>
  </si>
  <si>
    <t>July 2,1990</t>
  </si>
  <si>
    <t>2020. 3. 2</t>
  </si>
  <si>
    <t>Hokuriku Electric Power With Smile Company</t>
  </si>
  <si>
    <t>March 2,2020</t>
  </si>
  <si>
    <t>（株）フレデリッシュ</t>
  </si>
  <si>
    <t>2021. 3.16</t>
  </si>
  <si>
    <t>FreDelish Co.,Ltd.</t>
  </si>
  <si>
    <t>March 16,2021</t>
  </si>
  <si>
    <t>(注）1.2015年度以降の連結当期純損益は「親会社に帰属する当期純損益」</t>
    <rPh sb="9" eb="11">
      <t>ネンド</t>
    </rPh>
    <rPh sb="11" eb="13">
      <t>イコウ</t>
    </rPh>
    <rPh sb="14" eb="16">
      <t>レンケツ</t>
    </rPh>
    <rPh sb="16" eb="18">
      <t>トウキ</t>
    </rPh>
    <rPh sb="18" eb="21">
      <t>ジュンソンエキ</t>
    </rPh>
    <rPh sb="23" eb="26">
      <t>オヤガイシャ</t>
    </rPh>
    <rPh sb="27" eb="29">
      <t>キゾク</t>
    </rPh>
    <rPh sb="31" eb="33">
      <t>トウキ</t>
    </rPh>
    <rPh sb="33" eb="36">
      <t>ジュンソンエキ</t>
    </rPh>
    <phoneticPr fontId="12"/>
  </si>
  <si>
    <t>Note:1.Figures since FY2015 consolidated net income is "Profit （loss） attributable to owners of parent".</t>
    <phoneticPr fontId="12"/>
  </si>
  <si>
    <t>表20：設備投資額の推移(個別)</t>
    <rPh sb="13" eb="15">
      <t>コベツ</t>
    </rPh>
    <phoneticPr fontId="12"/>
  </si>
  <si>
    <t>設備投資額の推移(個別)</t>
    <rPh sb="9" eb="11">
      <t>コベツ</t>
    </rPh>
    <phoneticPr fontId="12"/>
  </si>
  <si>
    <t>Capital Investment (Non-consolidated)</t>
    <phoneticPr fontId="12"/>
  </si>
  <si>
    <t>表14：電源構成比の推移（自社小売需要に対する構成比）</t>
    <rPh sb="4" eb="6">
      <t>デンゲン</t>
    </rPh>
    <rPh sb="13" eb="15">
      <t>ジシャ</t>
    </rPh>
    <rPh sb="15" eb="19">
      <t>コウリジュヨウ</t>
    </rPh>
    <rPh sb="20" eb="21">
      <t>タイ</t>
    </rPh>
    <rPh sb="23" eb="26">
      <t>コウセイヒ</t>
    </rPh>
    <phoneticPr fontId="12"/>
  </si>
  <si>
    <t xml:space="preserve"> 　　  (2018:14GWh, 2019:30GWh, 2020:19GWh, 2021:303GWh, 2022:726GWh,2023:666GWh)</t>
  </si>
  <si>
    <t>　　　実質再生可能エネルギー100％メニューの販売電力量(2018年度：14GWh，2019年度：30GWh，2020年度：19GWh，</t>
    <rPh sb="5" eb="9">
      <t>サイセイカノウ</t>
    </rPh>
    <rPh sb="23" eb="25">
      <t>ハンバイ</t>
    </rPh>
    <rPh sb="25" eb="27">
      <t>デンリョク</t>
    </rPh>
    <rPh sb="27" eb="28">
      <t>リョウ</t>
    </rPh>
    <phoneticPr fontId="12"/>
  </si>
  <si>
    <t>　　　2021年度：303GWh，2022年度：726GWh，2023年度:666GWh)を含む。</t>
    <rPh sb="35" eb="37">
      <t>ネンド</t>
    </rPh>
    <phoneticPr fontId="12"/>
  </si>
  <si>
    <t>Nihonkaikenko Corporation</t>
    <phoneticPr fontId="12"/>
  </si>
  <si>
    <t>（株）日建</t>
    <rPh sb="3" eb="5">
      <t>ニッケン</t>
    </rPh>
    <phoneticPr fontId="12"/>
  </si>
  <si>
    <t>1984. 3.17</t>
    <phoneticPr fontId="12"/>
  </si>
  <si>
    <t>管工事業</t>
    <rPh sb="0" eb="1">
      <t>カン</t>
    </rPh>
    <rPh sb="1" eb="3">
      <t>コウジ</t>
    </rPh>
    <rPh sb="3" eb="4">
      <t>ギョウ</t>
    </rPh>
    <phoneticPr fontId="12"/>
  </si>
  <si>
    <t>NIKKEN Corporation</t>
    <phoneticPr fontId="12"/>
  </si>
  <si>
    <t>March 17,1984</t>
    <phoneticPr fontId="12"/>
  </si>
  <si>
    <t>Plumbing business</t>
    <phoneticPr fontId="12"/>
  </si>
  <si>
    <t>EMORI Infotech Management Co., Ltd.</t>
    <phoneticPr fontId="12"/>
  </si>
  <si>
    <t>　(注)1.(  )内は構成比％</t>
    <phoneticPr fontId="12"/>
  </si>
  <si>
    <t xml:space="preserve">    　2.数値はすべて各年度３月31日現在。</t>
    <phoneticPr fontId="12"/>
  </si>
  <si>
    <t xml:space="preserve">    　3.四捨五入のため合計が合わない場合がある。</t>
    <rPh sb="5" eb="9">
      <t>シシャゴニュウ</t>
    </rPh>
    <rPh sb="12" eb="14">
      <t>ゴウケイ</t>
    </rPh>
    <rPh sb="15" eb="16">
      <t>ア</t>
    </rPh>
    <rPh sb="19" eb="21">
      <t>バアイ</t>
    </rPh>
    <phoneticPr fontId="12"/>
  </si>
  <si>
    <t xml:space="preserve"> Notes:1.Figures in parentheses indicate the percentage of the total value.</t>
    <phoneticPr fontId="12"/>
  </si>
  <si>
    <t>　     2.All figures are as of March 31 of the fiscal year in question.</t>
    <phoneticPr fontId="12"/>
  </si>
  <si>
    <t>　     3.There may be a slight discrepancy in totals due to rounding.</t>
    <phoneticPr fontId="12"/>
  </si>
  <si>
    <t xml:space="preserve">  (注)1.数値はすべて各年度３月31日現在。</t>
    <phoneticPr fontId="12"/>
  </si>
  <si>
    <t xml:space="preserve">    　2.四捨五入のため合計が合わない場合がある。</t>
    <rPh sb="7" eb="11">
      <t>シシャゴニュウ</t>
    </rPh>
    <rPh sb="12" eb="14">
      <t>ゴウケイ</t>
    </rPh>
    <rPh sb="15" eb="16">
      <t>ア</t>
    </rPh>
    <rPh sb="19" eb="21">
      <t>バアイ</t>
    </rPh>
    <phoneticPr fontId="12"/>
  </si>
  <si>
    <t xml:space="preserve"> Notes:1.All figures are as of March 31 of the fiscal year in question.</t>
    <phoneticPr fontId="12"/>
  </si>
  <si>
    <t>　     2.There may be a slight discrepancy in totals due to rounding.</t>
    <phoneticPr fontId="12"/>
  </si>
  <si>
    <t>Note:The accounting treatment for business combinations that had been applied provisionally was finalized, and this is reflected
     in the figures relating to the consolidated fiscal year 2021.</t>
    <phoneticPr fontId="12"/>
  </si>
  <si>
    <t>2023        連結子会社…30社   持分法適用会社…10社</t>
    <phoneticPr fontId="12"/>
  </si>
  <si>
    <t xml:space="preserve">   　   2023         Consolidated subsidiaries:30 Affiliates subject to the equity method:10</t>
    <phoneticPr fontId="12"/>
  </si>
  <si>
    <t xml:space="preserve">  2023        連結子会社…30社   持分法適用会社…10社</t>
    <phoneticPr fontId="12"/>
  </si>
  <si>
    <t xml:space="preserve">    　2023      　　Consolidated subsidiaries: 30　Affiliates subject to the equity method: 10</t>
    <phoneticPr fontId="12"/>
  </si>
  <si>
    <t>　　2023        連結子会社…30社   持分法適用会社…10社</t>
    <phoneticPr fontId="12"/>
  </si>
  <si>
    <r>
      <t xml:space="preserve">2023年8月3日
</t>
    </r>
    <r>
      <rPr>
        <sz val="11"/>
        <color rgb="FF0000FF"/>
        <rFont val="ＭＳ 明朝"/>
        <family val="1"/>
        <charset val="128"/>
      </rPr>
      <t>August</t>
    </r>
    <r>
      <rPr>
        <sz val="9"/>
        <color rgb="FF0000FF"/>
        <rFont val="ＭＳ 明朝"/>
        <family val="1"/>
        <charset val="128"/>
      </rPr>
      <t xml:space="preserve"> 3,2023</t>
    </r>
    <phoneticPr fontId="12"/>
  </si>
  <si>
    <t>電源構成比の推移（自社小売需要に対する構成比）</t>
    <rPh sb="0" eb="2">
      <t>デンゲン</t>
    </rPh>
    <phoneticPr fontId="12"/>
  </si>
  <si>
    <t>Component Ratio of Power Supply (Component ratio relative to our retail power demand)</t>
    <phoneticPr fontId="12"/>
  </si>
  <si>
    <t>Component Ratio of Power Supply (Component ratio relative to our retail power demand)</t>
    <phoneticPr fontId="12"/>
  </si>
  <si>
    <t>(2024年３月31日現在)</t>
  </si>
  <si>
    <t>(As of March 31,2024)</t>
  </si>
  <si>
    <t>(注)1.出資比率は自己株式を控除して計算しており，※印は間接保有による持分を含む。</t>
    <rPh sb="5" eb="7">
      <t>シュッシ</t>
    </rPh>
    <rPh sb="6" eb="7">
      <t>シ</t>
    </rPh>
    <rPh sb="7" eb="9">
      <t>ヒリツ</t>
    </rPh>
    <rPh sb="10" eb="14">
      <t>ジコカブシキ</t>
    </rPh>
    <rPh sb="15" eb="17">
      <t>コウジョ</t>
    </rPh>
    <rPh sb="19" eb="21">
      <t>ケイサン</t>
    </rPh>
    <rPh sb="27" eb="28">
      <t>ジルシ</t>
    </rPh>
    <rPh sb="29" eb="33">
      <t>カンセツホユウ</t>
    </rPh>
    <rPh sb="36" eb="38">
      <t>モチブン</t>
    </rPh>
    <rPh sb="39" eb="40">
      <t>フク</t>
    </rPh>
    <phoneticPr fontId="12"/>
  </si>
  <si>
    <t>(注)2.株式会社江守情報マネジメントについては，2024年4月30日付で株式の追加取得を実施し，同日付で出資比率が90％から99.9％になっております。</t>
    <rPh sb="5" eb="9">
      <t>カ</t>
    </rPh>
    <rPh sb="9" eb="11">
      <t>エモリ</t>
    </rPh>
    <rPh sb="11" eb="13">
      <t>ジョウホウ</t>
    </rPh>
    <rPh sb="29" eb="30">
      <t>ネン</t>
    </rPh>
    <rPh sb="31" eb="32">
      <t>ガツ</t>
    </rPh>
    <rPh sb="34" eb="35">
      <t>ニチ</t>
    </rPh>
    <rPh sb="35" eb="36">
      <t>ツ</t>
    </rPh>
    <rPh sb="37" eb="38">
      <t>カブ</t>
    </rPh>
    <rPh sb="38" eb="39">
      <t>シキ</t>
    </rPh>
    <rPh sb="40" eb="42">
      <t>ツイカ</t>
    </rPh>
    <rPh sb="42" eb="44">
      <t>シュトク</t>
    </rPh>
    <rPh sb="45" eb="47">
      <t>ジッシ</t>
    </rPh>
    <rPh sb="49" eb="51">
      <t>ドウジツ</t>
    </rPh>
    <rPh sb="51" eb="52">
      <t>ツ</t>
    </rPh>
    <rPh sb="53" eb="55">
      <t>シュッシ</t>
    </rPh>
    <rPh sb="55" eb="57">
      <t>ヒリツ</t>
    </rPh>
    <phoneticPr fontId="12"/>
  </si>
  <si>
    <t>Note：1.The investment ratio is calculated by deducting treasury stock, and * marks include equity due to indirect holding.</t>
    <phoneticPr fontId="12"/>
  </si>
  <si>
    <t xml:space="preserve">Note：2.On April 30th, 2024, Hokuriku Electoric Power Company acquired additional shares of EMORI Infotech Management Co., Ltd., </t>
    <phoneticPr fontId="12"/>
  </si>
  <si>
    <t xml:space="preserve">        the stake increased from 90% to 99.9% on the same date.</t>
    <phoneticPr fontId="12"/>
  </si>
  <si>
    <t xml:space="preserve"> 　　2.企業結合に係る暫定的な会計処理の確定により，2021年度に係る数値については，暫定的な会計処理の
　　　 確定の内容を反映している。</t>
    <rPh sb="31" eb="33">
      <t>ネンド</t>
    </rPh>
    <phoneticPr fontId="12"/>
  </si>
  <si>
    <t>Note:1.Return on equity has been calculated by dividing profit (loss) attributable to owners of parent</t>
    <phoneticPr fontId="12"/>
  </si>
  <si>
    <t xml:space="preserve">       by shareholders' equity,　which in turn has been calculated by averaging shareholders' equity </t>
    <phoneticPr fontId="12"/>
  </si>
  <si>
    <t>　 　  at the beginning and end of the fiscal year.</t>
    <phoneticPr fontId="12"/>
  </si>
  <si>
    <t>(注)企業結合に係る暫定的な会計処理の確定により，2021年度に係る数値については，暫定的な会計処理の確定の内容を
  　反映している。</t>
    <rPh sb="1" eb="2">
      <t>チュウ</t>
    </rPh>
    <rPh sb="29" eb="31">
      <t>ネンド</t>
    </rPh>
    <phoneticPr fontId="12"/>
  </si>
  <si>
    <t xml:space="preserve"> 　　2.企業結合に係る暫定的な会計処理の確定により，2021年度に係る数値については，暫定的な会計処理の確定の内容を
　　　 反映している。</t>
    <rPh sb="32" eb="33">
      <t>ド</t>
    </rPh>
    <phoneticPr fontId="12"/>
  </si>
  <si>
    <t xml:space="preserve"> 　　2.企業結合に係る暫定的な会計処理の確定により，2021年度に係る数値については，暫定的な会計処理の確定の内容を
　　　 反映している。</t>
    <rPh sb="31" eb="33">
      <t>ネンド</t>
    </rPh>
    <phoneticPr fontId="12"/>
  </si>
  <si>
    <t xml:space="preserve"> 　　3.企業結合に係る暫定的な会計処理の確定により，2021年度に係る数値については，暫定的な会計処理の確定の内容を反映している。</t>
    <rPh sb="31" eb="33">
      <t>ネンド</t>
    </rPh>
    <phoneticPr fontId="12"/>
  </si>
  <si>
    <t xml:space="preserve"> 　　2.企業結合に係る暫定的な会計処理の確定により，2021年度に係る数値については，暫定的な会計処理の確定の内容を反映している。</t>
    <rPh sb="31" eb="33">
      <t>ネンド</t>
    </rPh>
    <phoneticPr fontId="12"/>
  </si>
  <si>
    <t>(注)総資産利益率＝当期純損益／総資産　　なお，総資産は期首期末平均とする。</t>
    <rPh sb="6" eb="8">
      <t>リエキ</t>
    </rPh>
    <rPh sb="10" eb="12">
      <t>トウキ</t>
    </rPh>
    <rPh sb="12" eb="13">
      <t>ジュン</t>
    </rPh>
    <rPh sb="13" eb="15">
      <t>ソンエキ</t>
    </rPh>
    <phoneticPr fontId="12"/>
  </si>
  <si>
    <t>(注)自己資本利益率(ROE)＝当期純損益／自己資本　　なお，自己資本は期首期末平均とする。</t>
    <rPh sb="3" eb="5">
      <t>ジコ</t>
    </rPh>
    <rPh sb="18" eb="19">
      <t>ジュン</t>
    </rPh>
    <rPh sb="19" eb="21">
      <t>ソンエキ</t>
    </rPh>
    <rPh sb="22" eb="24">
      <t>ジコ</t>
    </rPh>
    <rPh sb="24" eb="26">
      <t>シホン</t>
    </rPh>
    <phoneticPr fontId="12"/>
  </si>
  <si>
    <t>(注)1.1991年度・台風19号</t>
    <rPh sb="9" eb="11">
      <t>ネンド</t>
    </rPh>
    <rPh sb="12" eb="14">
      <t>タイフウ</t>
    </rPh>
    <rPh sb="16" eb="17">
      <t>ゴウ</t>
    </rPh>
    <phoneticPr fontId="12"/>
  </si>
  <si>
    <t>　　2.2023年度・能登半島地震</t>
    <rPh sb="8" eb="10">
      <t>ネンド</t>
    </rPh>
    <rPh sb="11" eb="13">
      <t>ノト</t>
    </rPh>
    <rPh sb="13" eb="15">
      <t>ハントウ</t>
    </rPh>
    <rPh sb="15" eb="17">
      <t>ジシン</t>
    </rPh>
    <phoneticPr fontId="12"/>
  </si>
  <si>
    <t>Note:1.Typhoon No.19 in Fiscal 1991.</t>
    <phoneticPr fontId="12"/>
  </si>
  <si>
    <t xml:space="preserve">     2.The Noto Peninsula Earthquake in Fiscal 2023.</t>
    <phoneticPr fontId="12"/>
  </si>
  <si>
    <t>(Yen, Thousands of shares)</t>
    <phoneticPr fontId="12"/>
  </si>
  <si>
    <t>※90.0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</si>
</sst>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76" formatCode="&quot;$&quot;#,##0;\(&quot;$&quot;#,##0\)"/>
    <numFmt numFmtId="177" formatCode="&quot;$&quot;#,##0.0_);[Red]\(&quot;$&quot;#,##0.0\)"/>
    <numFmt numFmtId="178" formatCode="#,##0;[Red]&quot;Δ&quot;#,##0"/>
    <numFmt numFmtId="179" formatCode="#,##0.0;[Red]&quot;Δ&quot;#,##0.0"/>
    <numFmt numFmtId="180" formatCode="#,##0.00;[Red]&quot;Δ&quot;#,##0.00"/>
    <numFmt numFmtId="181" formatCode="\(0.0%\)"/>
    <numFmt numFmtId="182" formatCode="0.00000000000000_);[Red]\(0.00000000000000\)"/>
    <numFmt numFmtId="183" formatCode="#,##0;&quot;△ &quot;#,##0"/>
    <numFmt numFmtId="184" formatCode="&quot;(&quot;#,##0;&quot;(△&quot;#,##0"/>
    <numFmt numFmtId="185" formatCode="#,##0;&quot;Δ&quot;#,##0"/>
    <numFmt numFmtId="186" formatCode="#,##0.0;&quot;Δ&quot;#,##0.0"/>
    <numFmt numFmtId="187" formatCode="&quot;(&quot;#,##0&quot;)&quot;;&quot;(Δ&quot;#,##0&quot;)&quot;"/>
    <numFmt numFmtId="188" formatCode="#,##0.00;&quot;Δ&quot;#,##0.00"/>
    <numFmt numFmtId="189" formatCode="&quot;(&quot;#,##0.0&quot;)&quot;;&quot;(Δ&quot;#,##0.0&quot;)&quot;"/>
    <numFmt numFmtId="190" formatCode="&quot;¥&quot;#,##0&quot; million&quot;"/>
    <numFmt numFmtId="191" formatCode="#,##0\ &quot;sites&quot;"/>
    <numFmt numFmtId="192" formatCode="#,##0&quot;MW&quot;"/>
    <numFmt numFmtId="193" formatCode="#,##0\ &quot;site&quot;"/>
    <numFmt numFmtId="194" formatCode="#,##0\ &quot;GWh&quot;"/>
    <numFmt numFmtId="195" formatCode="#,##0\ &quot;MVA&quot;"/>
    <numFmt numFmtId="196" formatCode="#,##0&quot; )&quot;"/>
    <numFmt numFmtId="197" formatCode="&quot;¥&quot;#,##0&quot; million)&quot;"/>
    <numFmt numFmtId="198" formatCode="&quot;¥&quot;#,##0&quot; million &quot;"/>
    <numFmt numFmtId="199" formatCode="#,##0.0;&quot;Δ&quot;#,##0.0;&quot;-&quot;"/>
    <numFmt numFmtId="200" formatCode="#,##0&quot;MW※３&quot;"/>
    <numFmt numFmtId="201" formatCode="#,##0;&quot;Δ&quot;#,##0,&quot;-&quot;"/>
    <numFmt numFmtId="202" formatCode="#,##0_ "/>
    <numFmt numFmtId="203" formatCode="&quot;¥&quot;#,##0&quot; million)&quot;;&quot;¥&quot;\△#,##0&quot; million)&quot;"/>
    <numFmt numFmtId="204" formatCode="0_);[Red]\(0\)"/>
    <numFmt numFmtId="205" formatCode="0.0%"/>
    <numFmt numFmtId="206" formatCode="#,##0.000;&quot;Δ&quot;#,##0.000"/>
    <numFmt numFmtId="207" formatCode="\(0\)"/>
    <numFmt numFmtId="208" formatCode="&quot;¥&quot;#,##0&quot; million※２&quot;;&quot;¥&quot;\△#,##0&quot; million※２&quot;"/>
    <numFmt numFmtId="209" formatCode="&quot;ＦＡＣＴ　ＢＯＯＫ　&quot;0"/>
    <numFmt numFmtId="210" formatCode="0&quot;年８月制作&quot;"/>
    <numFmt numFmtId="211" formatCode="&quot;August &quot;0&quot; production&quot;"/>
    <numFmt numFmtId="212" formatCode="#,##0.000;&quot;△ &quot;#,##0.000"/>
    <numFmt numFmtId="213" formatCode="#,##0.000&quot;kW&quot;"/>
    <numFmt numFmtId="214" formatCode="#,##0.0;[Red]#,##0.0"/>
  </numFmts>
  <fonts count="97">
    <font>
      <sz val="11"/>
      <name val="ＭＳ 明朝"/>
      <family val="1"/>
      <charset val="128"/>
    </font>
    <font>
      <b/>
      <sz val="11"/>
      <name val="ＭＳ 明朝"/>
      <family val="1"/>
      <charset val="128"/>
    </font>
    <font>
      <sz val="11"/>
      <name val="ＭＳ 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u/>
      <sz val="11"/>
      <color indexed="12"/>
      <name val="ＭＳ 明朝"/>
      <family val="1"/>
      <charset val="128"/>
    </font>
    <font>
      <sz val="11"/>
      <name val="ＭＳ Ｐゴシック"/>
      <family val="3"/>
      <charset val="128"/>
    </font>
    <font>
      <sz val="6"/>
      <name val="ＭＳ 明朝"/>
      <family val="1"/>
      <charset val="128"/>
    </font>
    <font>
      <b/>
      <sz val="12"/>
      <color indexed="10"/>
      <name val="ＭＳ ゴシック"/>
      <family val="3"/>
      <charset val="128"/>
    </font>
    <font>
      <b/>
      <sz val="11"/>
      <color indexed="10"/>
      <name val="ＭＳ 明朝"/>
      <family val="1"/>
      <charset val="128"/>
    </font>
    <font>
      <sz val="12"/>
      <name val="ＭＳ ゴシック"/>
      <family val="3"/>
      <charset val="128"/>
    </font>
    <font>
      <sz val="10"/>
      <name val="ＭＳ 明朝"/>
      <family val="1"/>
      <charset val="128"/>
    </font>
    <font>
      <sz val="11"/>
      <color indexed="12"/>
      <name val="ＭＳ 明朝"/>
      <family val="1"/>
      <charset val="128"/>
    </font>
    <font>
      <b/>
      <sz val="11"/>
      <color indexed="10"/>
      <name val="ＭＳ ゴシック"/>
      <family val="3"/>
      <charset val="128"/>
    </font>
    <font>
      <sz val="11"/>
      <color indexed="10"/>
      <name val="ＭＳ 明朝"/>
      <family val="1"/>
      <charset val="128"/>
    </font>
    <font>
      <sz val="9"/>
      <name val="ＭＳ 明朝"/>
      <family val="1"/>
      <charset val="128"/>
    </font>
    <font>
      <sz val="8"/>
      <name val="ＭＳ 明朝"/>
      <family val="1"/>
      <charset val="128"/>
    </font>
    <font>
      <b/>
      <sz val="11"/>
      <name val="ＭＳ ゴシック"/>
      <family val="3"/>
      <charset val="128"/>
    </font>
    <font>
      <sz val="12"/>
      <name val="ＭＳ 明朝"/>
      <family val="1"/>
      <charset val="128"/>
    </font>
    <font>
      <vertAlign val="subscript"/>
      <sz val="11"/>
      <name val="ＭＳ 明朝"/>
      <family val="1"/>
      <charset val="128"/>
    </font>
    <font>
      <b/>
      <sz val="12"/>
      <name val="ＭＳ ゴシック"/>
      <family val="3"/>
      <charset val="128"/>
    </font>
    <font>
      <sz val="10"/>
      <color indexed="12"/>
      <name val="ＭＳ 明朝"/>
      <family val="1"/>
      <charset val="128"/>
    </font>
    <font>
      <sz val="9"/>
      <color indexed="12"/>
      <name val="ＭＳ 明朝"/>
      <family val="1"/>
      <charset val="128"/>
    </font>
    <font>
      <sz val="12"/>
      <color indexed="12"/>
      <name val="ＭＳ 明朝"/>
      <family val="1"/>
      <charset val="128"/>
    </font>
    <font>
      <sz val="6"/>
      <name val="ＭＳ Ｐゴシック"/>
      <family val="3"/>
      <charset val="128"/>
    </font>
    <font>
      <strike/>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明朝"/>
      <family val="1"/>
      <charset val="128"/>
    </font>
    <font>
      <sz val="8"/>
      <color indexed="12"/>
      <name val="ＭＳ 明朝"/>
      <family val="1"/>
      <charset val="128"/>
    </font>
    <font>
      <sz val="16"/>
      <name val="ＭＳ 明朝"/>
      <family val="1"/>
      <charset val="128"/>
    </font>
    <font>
      <sz val="6"/>
      <color indexed="12"/>
      <name val="ＭＳ 明朝"/>
      <family val="1"/>
      <charset val="128"/>
    </font>
    <font>
      <vertAlign val="subscript"/>
      <sz val="9"/>
      <color indexed="12"/>
      <name val="ＭＳ 明朝"/>
      <family val="1"/>
      <charset val="128"/>
    </font>
    <font>
      <vertAlign val="subscript"/>
      <sz val="10"/>
      <name val="ＭＳ 明朝"/>
      <family val="1"/>
      <charset val="128"/>
    </font>
    <font>
      <sz val="7"/>
      <color indexed="12"/>
      <name val="ＭＳ 明朝"/>
      <family val="1"/>
      <charset val="128"/>
    </font>
    <font>
      <vertAlign val="superscript"/>
      <sz val="10"/>
      <name val="ＭＳ 明朝"/>
      <family val="1"/>
      <charset val="128"/>
    </font>
    <font>
      <sz val="6"/>
      <color indexed="12"/>
      <name val="ＭＳ 明朝"/>
      <family val="1"/>
      <charset val="128"/>
    </font>
    <font>
      <b/>
      <u/>
      <sz val="11"/>
      <name val="ＭＳ ゴシック"/>
      <family val="3"/>
      <charset val="128"/>
    </font>
    <font>
      <b/>
      <sz val="14"/>
      <name val="ＭＳ ゴシック"/>
      <family val="3"/>
      <charset val="128"/>
    </font>
    <font>
      <u/>
      <sz val="10"/>
      <color indexed="12"/>
      <name val="ＭＳ ゴシック"/>
      <family val="3"/>
      <charset val="128"/>
    </font>
    <font>
      <b/>
      <u/>
      <sz val="14"/>
      <color indexed="56"/>
      <name val="ＭＳ ゴシック"/>
      <family val="3"/>
      <charset val="128"/>
    </font>
    <font>
      <b/>
      <sz val="11"/>
      <color indexed="56"/>
      <name val="ＭＳ ゴシック"/>
      <family val="3"/>
      <charset val="128"/>
    </font>
    <font>
      <b/>
      <vertAlign val="subscript"/>
      <sz val="11"/>
      <color indexed="56"/>
      <name val="ＭＳ ゴシック"/>
      <family val="3"/>
      <charset val="128"/>
    </font>
    <font>
      <b/>
      <sz val="16"/>
      <name val="ＭＳ ゴシック"/>
      <family val="3"/>
      <charset val="128"/>
    </font>
    <font>
      <sz val="5"/>
      <color indexed="12"/>
      <name val="ＭＳ 明朝"/>
      <family val="1"/>
      <charset val="128"/>
    </font>
    <font>
      <sz val="14"/>
      <name val="ＭＳ 明朝"/>
      <family val="1"/>
      <charset val="128"/>
    </font>
    <font>
      <sz val="11"/>
      <name val="ＭＳ ゴシック"/>
      <family val="3"/>
      <charset val="128"/>
    </font>
    <font>
      <b/>
      <sz val="10"/>
      <name val="ＭＳ 明朝"/>
      <family val="1"/>
      <charset val="128"/>
    </font>
    <font>
      <b/>
      <sz val="12"/>
      <color indexed="56"/>
      <name val="ＭＳ 明朝"/>
      <family val="1"/>
      <charset val="128"/>
    </font>
    <font>
      <b/>
      <sz val="12"/>
      <name val="ＭＳ 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rgb="FF0000FF"/>
      <name val="ＭＳ 明朝"/>
      <family val="1"/>
      <charset val="128"/>
    </font>
    <font>
      <b/>
      <sz val="11"/>
      <color rgb="FFFF0000"/>
      <name val="ＭＳ 明朝"/>
      <family val="1"/>
      <charset val="128"/>
    </font>
    <font>
      <sz val="10"/>
      <color theme="1"/>
      <name val="ＭＳ 明朝"/>
      <family val="1"/>
      <charset val="128"/>
    </font>
    <font>
      <sz val="8"/>
      <color rgb="FF0000FF"/>
      <name val="ＭＳ 明朝"/>
      <family val="1"/>
      <charset val="128"/>
    </font>
    <font>
      <b/>
      <sz val="12"/>
      <color theme="3" tint="-0.499984740745262"/>
      <name val="ＭＳ ゴシック"/>
      <family val="3"/>
      <charset val="128"/>
    </font>
    <font>
      <b/>
      <sz val="11"/>
      <color theme="3" tint="-0.499984740745262"/>
      <name val="ＭＳ ゴシック"/>
      <family val="3"/>
      <charset val="128"/>
    </font>
    <font>
      <b/>
      <sz val="14"/>
      <color theme="3" tint="-0.499984740745262"/>
      <name val="ＭＳ ゴシック"/>
      <family val="3"/>
      <charset val="128"/>
    </font>
    <font>
      <sz val="11"/>
      <color theme="3" tint="-0.499984740745262"/>
      <name val="ＭＳ 明朝"/>
      <family val="1"/>
      <charset val="128"/>
    </font>
    <font>
      <b/>
      <sz val="16"/>
      <color theme="3" tint="-0.499984740745262"/>
      <name val="ＭＳ ゴシック"/>
      <family val="3"/>
      <charset val="128"/>
    </font>
    <font>
      <b/>
      <sz val="9"/>
      <color rgb="FFFF0000"/>
      <name val="ＭＳ 明朝"/>
      <family val="1"/>
      <charset val="128"/>
    </font>
    <font>
      <sz val="9"/>
      <color theme="1"/>
      <name val="ＭＳ 明朝"/>
      <family val="1"/>
      <charset val="128"/>
    </font>
    <font>
      <sz val="10"/>
      <color rgb="FF0000FF"/>
      <name val="ＭＳ 明朝"/>
      <family val="1"/>
      <charset val="128"/>
    </font>
    <font>
      <b/>
      <sz val="12"/>
      <color theme="3" tint="-0.499984740745262"/>
      <name val="ＭＳ 明朝"/>
      <family val="1"/>
      <charset val="128"/>
    </font>
    <font>
      <b/>
      <sz val="26"/>
      <color theme="3" tint="-0.499984740745262"/>
      <name val="ＭＳ 明朝"/>
      <family val="1"/>
      <charset val="128"/>
    </font>
    <font>
      <b/>
      <sz val="16"/>
      <color theme="3" tint="-0.499984740745262"/>
      <name val="ＭＳ 明朝"/>
      <family val="1"/>
      <charset val="128"/>
    </font>
    <font>
      <sz val="11"/>
      <name val="ＭＳ Ｐゴシック"/>
      <family val="3"/>
      <charset val="128"/>
      <scheme val="minor"/>
    </font>
    <font>
      <vertAlign val="subscript"/>
      <sz val="9"/>
      <color rgb="FF0000FF"/>
      <name val="ＭＳ 明朝"/>
      <family val="1"/>
      <charset val="128"/>
    </font>
    <font>
      <sz val="10"/>
      <color rgb="FFFF0000"/>
      <name val="ＭＳ 明朝"/>
      <family val="1"/>
      <charset val="128"/>
    </font>
    <font>
      <b/>
      <sz val="18"/>
      <name val="ＭＳ ゴシック"/>
      <family val="3"/>
      <charset val="128"/>
    </font>
    <font>
      <b/>
      <sz val="15"/>
      <color theme="3" tint="-0.499984740745262"/>
      <name val="ＭＳ ゴシック"/>
      <family val="3"/>
      <charset val="128"/>
    </font>
    <font>
      <b/>
      <sz val="13"/>
      <color theme="3" tint="-0.499984740745262"/>
      <name val="ＭＳ ゴシック"/>
      <family val="3"/>
      <charset val="128"/>
    </font>
    <font>
      <b/>
      <sz val="13"/>
      <name val="ＭＳ ゴシック"/>
      <family val="3"/>
      <charset val="128"/>
    </font>
    <font>
      <b/>
      <sz val="18"/>
      <color theme="3" tint="-0.499984740745262"/>
      <name val="ＭＳ ゴシック"/>
      <family val="3"/>
      <charset val="128"/>
    </font>
    <font>
      <sz val="7"/>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bgColor theme="3" tint="0.59996337778862885"/>
      </patternFill>
    </fill>
    <fill>
      <patternFill patternType="solid">
        <fgColor theme="4" tint="0.79998168889431442"/>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bottom style="dotted">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hair">
        <color indexed="64"/>
      </top>
      <bottom style="hair">
        <color indexed="64"/>
      </bottom>
      <diagonal/>
    </border>
  </borders>
  <cellStyleXfs count="59">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176" fontId="2" fillId="0" borderId="0" applyFill="0" applyBorder="0" applyAlignment="0"/>
    <xf numFmtId="0" fontId="3" fillId="0" borderId="0">
      <alignment horizontal="left"/>
    </xf>
    <xf numFmtId="0" fontId="4" fillId="0" borderId="1" applyNumberFormat="0" applyAlignment="0" applyProtection="0">
      <alignment horizontal="left" vertical="center"/>
    </xf>
    <xf numFmtId="0" fontId="4" fillId="0" borderId="2">
      <alignment horizontal="left" vertical="center"/>
    </xf>
    <xf numFmtId="177" fontId="2" fillId="0" borderId="0"/>
    <xf numFmtId="0" fontId="5" fillId="0" borderId="0"/>
    <xf numFmtId="4" fontId="3"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3" applyNumberFormat="0" applyAlignment="0" applyProtection="0">
      <alignment vertical="center"/>
    </xf>
    <xf numFmtId="0" fontId="35" fillId="21" borderId="0" applyNumberFormat="0" applyBorder="0" applyAlignment="0" applyProtection="0">
      <alignment vertical="center"/>
    </xf>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31" fillId="22" borderId="4" applyNumberFormat="0" applyFont="0" applyAlignment="0" applyProtection="0">
      <alignment vertical="center"/>
    </xf>
    <xf numFmtId="0" fontId="36" fillId="0" borderId="5" applyNumberFormat="0" applyFill="0" applyAlignment="0" applyProtection="0">
      <alignment vertical="center"/>
    </xf>
    <xf numFmtId="0" fontId="37" fillId="3" borderId="0" applyNumberFormat="0" applyBorder="0" applyAlignment="0" applyProtection="0">
      <alignment vertical="center"/>
    </xf>
    <xf numFmtId="0" fontId="11" fillId="0" borderId="6"/>
    <xf numFmtId="0" fontId="38" fillId="23" borderId="7" applyNumberFormat="0" applyAlignment="0" applyProtection="0">
      <alignment vertical="center"/>
    </xf>
    <xf numFmtId="0" fontId="39"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2" fillId="0" borderId="0" applyNumberFormat="0" applyFill="0" applyBorder="0" applyAlignment="0" applyProtection="0">
      <alignment vertical="center"/>
    </xf>
    <xf numFmtId="0" fontId="43" fillId="0" borderId="11" applyNumberFormat="0" applyFill="0" applyAlignment="0" applyProtection="0">
      <alignment vertical="center"/>
    </xf>
    <xf numFmtId="0" fontId="44" fillId="23" borderId="12" applyNumberFormat="0" applyAlignment="0" applyProtection="0">
      <alignment vertical="center"/>
    </xf>
    <xf numFmtId="0" fontId="45" fillId="0" borderId="0" applyNumberFormat="0" applyFill="0" applyBorder="0" applyAlignment="0" applyProtection="0">
      <alignment vertical="center"/>
    </xf>
    <xf numFmtId="0" fontId="46" fillId="7" borderId="7" applyNumberFormat="0" applyAlignment="0" applyProtection="0">
      <alignment vertical="center"/>
    </xf>
    <xf numFmtId="0" fontId="2" fillId="0" borderId="0"/>
    <xf numFmtId="0" fontId="47" fillId="4" borderId="0" applyNumberFormat="0" applyBorder="0" applyAlignment="0" applyProtection="0">
      <alignment vertical="center"/>
    </xf>
  </cellStyleXfs>
  <cellXfs count="1599">
    <xf numFmtId="0" fontId="0" fillId="0" borderId="0" xfId="0"/>
    <xf numFmtId="0" fontId="2" fillId="0" borderId="0" xfId="0" applyFont="1" applyFill="1" applyAlignment="1">
      <alignment vertical="center"/>
    </xf>
    <xf numFmtId="0" fontId="14" fillId="0" borderId="0" xfId="0" applyFont="1" applyFill="1" applyAlignment="1">
      <alignment vertical="center"/>
    </xf>
    <xf numFmtId="0" fontId="15" fillId="0" borderId="0" xfId="0" quotePrefix="1" applyFont="1" applyFill="1" applyAlignment="1">
      <alignment horizontal="left" vertical="center"/>
    </xf>
    <xf numFmtId="38" fontId="2" fillId="0" borderId="0" xfId="47" applyFont="1" applyFill="1" applyAlignment="1">
      <alignment vertical="center"/>
    </xf>
    <xf numFmtId="38" fontId="16" fillId="0" borderId="0" xfId="47" applyFont="1" applyFill="1" applyAlignment="1">
      <alignment horizontal="right" vertical="center"/>
    </xf>
    <xf numFmtId="38" fontId="2" fillId="0" borderId="0" xfId="47" applyFont="1" applyFill="1" applyBorder="1" applyAlignment="1">
      <alignment horizontal="center" vertical="center"/>
    </xf>
    <xf numFmtId="38" fontId="2" fillId="0" borderId="0" xfId="47" applyFont="1" applyFill="1" applyBorder="1" applyAlignment="1">
      <alignment horizontal="right" vertical="center"/>
    </xf>
    <xf numFmtId="38" fontId="16" fillId="0" borderId="0" xfId="47" quotePrefix="1" applyFont="1" applyFill="1" applyAlignment="1">
      <alignment horizontal="left" vertical="center"/>
    </xf>
    <xf numFmtId="38" fontId="16" fillId="0" borderId="0" xfId="47" quotePrefix="1" applyFont="1" applyFill="1" applyAlignment="1">
      <alignment horizontal="right" vertical="center"/>
    </xf>
    <xf numFmtId="0" fontId="2" fillId="0" borderId="0" xfId="0" quotePrefix="1"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38" fontId="2" fillId="0" borderId="0" xfId="47" applyFont="1" applyFill="1" applyBorder="1" applyAlignment="1">
      <alignment horizontal="left" vertical="center"/>
    </xf>
    <xf numFmtId="38" fontId="2" fillId="0" borderId="0" xfId="47" applyFont="1" applyFill="1" applyBorder="1" applyAlignment="1">
      <alignment horizontal="centerContinuous" vertical="center"/>
    </xf>
    <xf numFmtId="38" fontId="2" fillId="0" borderId="0" xfId="47" applyFont="1" applyFill="1" applyBorder="1" applyAlignment="1">
      <alignment vertical="center"/>
    </xf>
    <xf numFmtId="49" fontId="2" fillId="0" borderId="0" xfId="47" applyNumberFormat="1" applyFont="1" applyFill="1" applyAlignment="1">
      <alignment vertical="center"/>
    </xf>
    <xf numFmtId="0" fontId="2" fillId="0" borderId="0" xfId="0" applyFont="1" applyAlignment="1">
      <alignment vertical="center"/>
    </xf>
    <xf numFmtId="0" fontId="15" fillId="0" borderId="0" xfId="0" quotePrefix="1" applyFont="1" applyAlignment="1">
      <alignment horizontal="left" vertical="center"/>
    </xf>
    <xf numFmtId="0" fontId="2" fillId="0" borderId="0" xfId="0" quotePrefix="1" applyFont="1" applyAlignment="1">
      <alignment horizontal="lef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13" fillId="0" borderId="0" xfId="0" quotePrefix="1" applyFont="1" applyFill="1" applyAlignment="1">
      <alignment horizontal="left" vertical="center"/>
    </xf>
    <xf numFmtId="0" fontId="17" fillId="0" borderId="0" xfId="0" applyFont="1" applyFill="1" applyAlignment="1">
      <alignment vertical="center"/>
    </xf>
    <xf numFmtId="38" fontId="20" fillId="0" borderId="0" xfId="47" applyFont="1" applyFill="1" applyAlignment="1">
      <alignment horizontal="right" vertical="center"/>
    </xf>
    <xf numFmtId="49" fontId="2" fillId="0" borderId="0" xfId="47" applyNumberFormat="1" applyFont="1" applyFill="1" applyAlignment="1">
      <alignment horizontal="right" vertical="center"/>
    </xf>
    <xf numFmtId="49" fontId="16" fillId="0" borderId="0" xfId="47" quotePrefix="1" applyNumberFormat="1" applyFont="1" applyFill="1" applyAlignment="1">
      <alignment horizontal="left" vertical="center"/>
    </xf>
    <xf numFmtId="49" fontId="16" fillId="0" borderId="0" xfId="47" applyNumberFormat="1" applyFont="1" applyFill="1" applyAlignment="1">
      <alignment vertical="center"/>
    </xf>
    <xf numFmtId="0" fontId="2" fillId="0" borderId="0" xfId="0" applyFont="1" applyFill="1" applyAlignment="1">
      <alignment horizontal="centerContinuous" vertical="center"/>
    </xf>
    <xf numFmtId="22" fontId="2" fillId="0" borderId="0" xfId="0" applyNumberFormat="1" applyFont="1" applyFill="1" applyAlignment="1">
      <alignment horizontal="centerContinuous" vertical="center"/>
    </xf>
    <xf numFmtId="0" fontId="2" fillId="0" borderId="0" xfId="0" quotePrefix="1" applyFont="1" applyFill="1" applyAlignment="1">
      <alignment horizontal="right" vertical="center"/>
    </xf>
    <xf numFmtId="0" fontId="2" fillId="0" borderId="0" xfId="0" quotePrefix="1" applyFont="1" applyFill="1" applyBorder="1" applyAlignment="1">
      <alignment horizontal="left" vertical="center"/>
    </xf>
    <xf numFmtId="0" fontId="2" fillId="0" borderId="0" xfId="0" applyFont="1" applyAlignment="1">
      <alignment horizontal="centerContinuous" vertical="center"/>
    </xf>
    <xf numFmtId="0" fontId="2" fillId="0" borderId="0" xfId="0" applyFont="1" applyAlignment="1">
      <alignment horizontal="right" vertical="center"/>
    </xf>
    <xf numFmtId="58" fontId="2" fillId="0" borderId="0" xfId="0" applyNumberFormat="1" applyFont="1" applyBorder="1" applyAlignment="1">
      <alignment horizontal="center" vertical="center"/>
    </xf>
    <xf numFmtId="0" fontId="17" fillId="0" borderId="0" xfId="0" applyFont="1" applyBorder="1" applyAlignment="1">
      <alignment vertical="center"/>
    </xf>
    <xf numFmtId="0" fontId="2" fillId="0" borderId="0" xfId="0" applyFont="1" applyFill="1" applyBorder="1" applyAlignment="1">
      <alignment horizontal="centerContinuous" vertical="center"/>
    </xf>
    <xf numFmtId="0" fontId="19"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78" fontId="2" fillId="0" borderId="0" xfId="47" applyNumberFormat="1" applyFont="1" applyFill="1" applyBorder="1" applyAlignment="1">
      <alignment vertical="center"/>
    </xf>
    <xf numFmtId="178" fontId="14" fillId="0" borderId="0" xfId="47" applyNumberFormat="1" applyFont="1" applyFill="1" applyBorder="1" applyAlignment="1">
      <alignment vertical="center"/>
    </xf>
    <xf numFmtId="0" fontId="0" fillId="0" borderId="0" xfId="0" applyAlignment="1">
      <alignment vertical="center"/>
    </xf>
    <xf numFmtId="0" fontId="18" fillId="0" borderId="0" xfId="0" quotePrefix="1" applyFont="1" applyAlignment="1">
      <alignment horizontal="left" vertical="center"/>
    </xf>
    <xf numFmtId="0" fontId="20" fillId="0" borderId="0" xfId="0" applyFont="1" applyFill="1" applyAlignment="1">
      <alignment horizontal="right" vertical="center"/>
    </xf>
    <xf numFmtId="0" fontId="2" fillId="0" borderId="0" xfId="0" quotePrefix="1" applyFont="1" applyFill="1" applyAlignment="1">
      <alignment horizontal="center" vertical="center"/>
    </xf>
    <xf numFmtId="2" fontId="2" fillId="0" borderId="0" xfId="0" applyNumberFormat="1" applyFont="1" applyFill="1" applyBorder="1" applyAlignment="1">
      <alignment vertical="center"/>
    </xf>
    <xf numFmtId="38" fontId="2" fillId="0" borderId="13" xfId="47" applyFont="1" applyFill="1" applyBorder="1" applyAlignment="1">
      <alignment horizontal="right" vertical="center"/>
    </xf>
    <xf numFmtId="182" fontId="16" fillId="0" borderId="0" xfId="0" applyNumberFormat="1" applyFont="1" applyFill="1" applyAlignment="1">
      <alignment vertical="center"/>
    </xf>
    <xf numFmtId="2" fontId="2" fillId="0" borderId="0" xfId="0" applyNumberFormat="1" applyFont="1" applyFill="1" applyBorder="1" applyAlignment="1">
      <alignment horizontal="right" vertical="center"/>
    </xf>
    <xf numFmtId="38" fontId="2" fillId="0" borderId="14" xfId="47" applyFont="1" applyFill="1" applyBorder="1" applyAlignment="1">
      <alignment horizontal="right" vertical="center"/>
    </xf>
    <xf numFmtId="181" fontId="2" fillId="0" borderId="0" xfId="0" applyNumberFormat="1" applyFont="1" applyFill="1" applyAlignment="1">
      <alignment vertical="center"/>
    </xf>
    <xf numFmtId="181" fontId="2" fillId="0" borderId="0" xfId="47" applyNumberFormat="1" applyFont="1" applyFill="1" applyBorder="1" applyAlignment="1">
      <alignment vertical="center"/>
    </xf>
    <xf numFmtId="0" fontId="23" fillId="0" borderId="0" xfId="0" applyFont="1" applyAlignment="1">
      <alignment vertical="center"/>
    </xf>
    <xf numFmtId="179" fontId="2" fillId="0" borderId="15" xfId="47" applyNumberFormat="1" applyFont="1" applyFill="1" applyBorder="1" applyAlignment="1">
      <alignment vertical="center"/>
    </xf>
    <xf numFmtId="180" fontId="2" fillId="0" borderId="14" xfId="47" applyNumberFormat="1" applyFont="1" applyFill="1" applyBorder="1" applyAlignment="1">
      <alignment vertical="center"/>
    </xf>
    <xf numFmtId="0" fontId="16" fillId="0" borderId="0" xfId="0" quotePrefix="1" applyFont="1" applyFill="1" applyAlignment="1">
      <alignment horizontal="left" vertical="center"/>
    </xf>
    <xf numFmtId="0" fontId="2" fillId="0" borderId="16" xfId="0" applyFont="1" applyFill="1" applyBorder="1" applyAlignment="1">
      <alignment vertical="center"/>
    </xf>
    <xf numFmtId="178" fontId="2" fillId="0" borderId="17" xfId="47" applyNumberFormat="1" applyFont="1" applyFill="1" applyBorder="1" applyAlignment="1">
      <alignment vertical="center"/>
    </xf>
    <xf numFmtId="178" fontId="2" fillId="0" borderId="18" xfId="47" applyNumberFormat="1" applyFont="1" applyFill="1" applyBorder="1" applyAlignment="1">
      <alignment vertical="center"/>
    </xf>
    <xf numFmtId="0" fontId="2" fillId="0" borderId="0" xfId="0" applyFont="1" applyBorder="1" applyAlignment="1">
      <alignment vertical="center"/>
    </xf>
    <xf numFmtId="0" fontId="27" fillId="0" borderId="0" xfId="0" applyFont="1" applyFill="1" applyAlignment="1">
      <alignment horizontal="right" vertical="center"/>
    </xf>
    <xf numFmtId="0" fontId="17" fillId="0" borderId="0" xfId="0" applyFont="1" applyFill="1" applyAlignment="1">
      <alignment horizontal="right" vertical="center"/>
    </xf>
    <xf numFmtId="0" fontId="17" fillId="0" borderId="0" xfId="0" quotePrefix="1" applyFont="1" applyFill="1" applyAlignment="1">
      <alignment horizontal="left" vertical="center"/>
    </xf>
    <xf numFmtId="0" fontId="17" fillId="0" borderId="0" xfId="0" applyFont="1" applyFill="1" applyAlignment="1">
      <alignment horizontal="left" vertical="center"/>
    </xf>
    <xf numFmtId="38" fontId="2" fillId="0" borderId="19" xfId="47" applyFont="1" applyFill="1" applyBorder="1" applyAlignment="1">
      <alignment vertical="center"/>
    </xf>
    <xf numFmtId="38" fontId="2" fillId="0" borderId="20" xfId="47" applyFont="1" applyFill="1" applyBorder="1" applyAlignment="1">
      <alignment vertical="center"/>
    </xf>
    <xf numFmtId="38" fontId="2" fillId="0" borderId="20" xfId="47" quotePrefix="1" applyFont="1" applyFill="1" applyBorder="1" applyAlignment="1">
      <alignment horizontal="centerContinuous" vertical="center"/>
    </xf>
    <xf numFmtId="38" fontId="2" fillId="0" borderId="21" xfId="47" applyFont="1" applyFill="1" applyBorder="1" applyAlignment="1">
      <alignment horizontal="centerContinuous" vertical="center"/>
    </xf>
    <xf numFmtId="38" fontId="2" fillId="0" borderId="20" xfId="47" applyFont="1" applyFill="1" applyBorder="1" applyAlignment="1">
      <alignment horizontal="centerContinuous" vertical="center"/>
    </xf>
    <xf numFmtId="38" fontId="17" fillId="0" borderId="0" xfId="47" applyFont="1" applyFill="1" applyAlignment="1">
      <alignment horizontal="left" vertical="center"/>
    </xf>
    <xf numFmtId="183" fontId="2" fillId="0" borderId="18" xfId="47" applyNumberFormat="1" applyFont="1" applyFill="1" applyBorder="1" applyAlignment="1">
      <alignment vertical="center"/>
    </xf>
    <xf numFmtId="0" fontId="17" fillId="0" borderId="0" xfId="0" applyFont="1" applyAlignment="1">
      <alignment vertical="center"/>
    </xf>
    <xf numFmtId="0" fontId="17" fillId="0" borderId="0" xfId="0" quotePrefix="1" applyFont="1" applyAlignment="1">
      <alignment horizontal="left" vertical="center"/>
    </xf>
    <xf numFmtId="0" fontId="14" fillId="0" borderId="0" xfId="0" quotePrefix="1" applyFont="1" applyFill="1" applyBorder="1" applyAlignment="1">
      <alignment horizontal="left" vertical="center"/>
    </xf>
    <xf numFmtId="0" fontId="17" fillId="0" borderId="0" xfId="0" quotePrefix="1" applyFont="1" applyFill="1" applyBorder="1" applyAlignment="1">
      <alignment horizontal="left" vertical="center"/>
    </xf>
    <xf numFmtId="0" fontId="16" fillId="0" borderId="0" xfId="0" applyFont="1" applyFill="1" applyBorder="1" applyAlignment="1">
      <alignment vertical="center"/>
    </xf>
    <xf numFmtId="0" fontId="13" fillId="0" borderId="0" xfId="0" quotePrefix="1" applyFont="1" applyFill="1" applyBorder="1" applyAlignment="1">
      <alignment horizontal="left" vertical="center"/>
    </xf>
    <xf numFmtId="0" fontId="17" fillId="0" borderId="20" xfId="0" applyFont="1" applyBorder="1" applyAlignment="1">
      <alignment vertical="center"/>
    </xf>
    <xf numFmtId="0" fontId="2" fillId="0" borderId="0" xfId="0" quotePrefix="1" applyFont="1" applyFill="1" applyBorder="1" applyAlignment="1">
      <alignment horizontal="right" vertical="center"/>
    </xf>
    <xf numFmtId="38" fontId="16" fillId="0" borderId="0" xfId="47" applyFont="1" applyFill="1" applyBorder="1" applyAlignment="1">
      <alignment vertical="center"/>
    </xf>
    <xf numFmtId="0" fontId="27" fillId="0" borderId="0" xfId="0" applyFont="1" applyAlignment="1">
      <alignment horizontal="right" vertical="center"/>
    </xf>
    <xf numFmtId="183" fontId="0" fillId="0" borderId="22" xfId="0" applyNumberFormat="1" applyBorder="1" applyAlignment="1">
      <alignment vertical="center"/>
    </xf>
    <xf numFmtId="183" fontId="0" fillId="0" borderId="23" xfId="0" applyNumberFormat="1" applyBorder="1" applyAlignment="1">
      <alignment vertical="center"/>
    </xf>
    <xf numFmtId="183" fontId="0" fillId="0" borderId="24" xfId="0" applyNumberFormat="1" applyBorder="1" applyAlignment="1">
      <alignment vertical="center"/>
    </xf>
    <xf numFmtId="183" fontId="0" fillId="0" borderId="25" xfId="0" applyNumberFormat="1" applyBorder="1" applyAlignment="1">
      <alignment vertical="center"/>
    </xf>
    <xf numFmtId="0" fontId="22" fillId="0" borderId="0" xfId="0" quotePrefix="1" applyFont="1" applyAlignment="1">
      <alignment horizontal="left" vertical="center"/>
    </xf>
    <xf numFmtId="38" fontId="22" fillId="0" borderId="0" xfId="47" quotePrefix="1" applyFont="1" applyFill="1" applyAlignment="1">
      <alignment horizontal="left" vertical="center"/>
    </xf>
    <xf numFmtId="0" fontId="22" fillId="0" borderId="0" xfId="0" quotePrefix="1" applyFont="1" applyFill="1" applyBorder="1" applyAlignment="1">
      <alignment horizontal="left" vertical="center"/>
    </xf>
    <xf numFmtId="0" fontId="2" fillId="0" borderId="0" xfId="0" applyFont="1" applyBorder="1" applyAlignment="1">
      <alignment horizontal="center" vertical="center"/>
    </xf>
    <xf numFmtId="181" fontId="17" fillId="0" borderId="0" xfId="47" applyNumberFormat="1" applyFont="1" applyFill="1" applyBorder="1" applyAlignment="1">
      <alignment vertical="center"/>
    </xf>
    <xf numFmtId="0" fontId="17" fillId="0" borderId="0" xfId="0" applyFont="1" applyFill="1" applyAlignment="1">
      <alignment horizontal="centerContinuous" vertical="center"/>
    </xf>
    <xf numFmtId="22" fontId="17" fillId="0" borderId="0" xfId="0" applyNumberFormat="1" applyFont="1" applyFill="1" applyAlignment="1">
      <alignment horizontal="centerContinuous" vertical="center"/>
    </xf>
    <xf numFmtId="180" fontId="2" fillId="0" borderId="22" xfId="0" applyNumberFormat="1" applyFont="1" applyFill="1" applyBorder="1" applyAlignment="1">
      <alignment vertical="center"/>
    </xf>
    <xf numFmtId="183" fontId="2" fillId="0" borderId="24" xfId="0" applyNumberFormat="1" applyFont="1" applyFill="1" applyBorder="1" applyAlignment="1">
      <alignment vertical="center"/>
    </xf>
    <xf numFmtId="180"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0" fontId="2" fillId="0" borderId="23" xfId="0" applyNumberFormat="1" applyFont="1" applyFill="1" applyBorder="1" applyAlignment="1">
      <alignment vertical="center"/>
    </xf>
    <xf numFmtId="183" fontId="2" fillId="0" borderId="25" xfId="0" applyNumberFormat="1" applyFont="1" applyFill="1" applyBorder="1" applyAlignment="1">
      <alignment vertical="center"/>
    </xf>
    <xf numFmtId="0" fontId="19" fillId="0" borderId="0" xfId="0" applyFont="1" applyAlignment="1">
      <alignment vertical="center"/>
    </xf>
    <xf numFmtId="0" fontId="19" fillId="0" borderId="0" xfId="0" applyFont="1" applyFill="1" applyAlignment="1">
      <alignment horizontal="right" vertical="center"/>
    </xf>
    <xf numFmtId="38" fontId="2" fillId="0" borderId="21" xfId="47" applyFont="1" applyFill="1" applyBorder="1" applyAlignment="1">
      <alignment vertical="center"/>
    </xf>
    <xf numFmtId="186" fontId="2" fillId="0" borderId="26" xfId="47" applyNumberFormat="1" applyFont="1" applyFill="1" applyBorder="1" applyAlignment="1">
      <alignment horizontal="right" vertical="center"/>
    </xf>
    <xf numFmtId="186" fontId="2" fillId="0" borderId="27" xfId="47" applyNumberFormat="1" applyFont="1" applyFill="1" applyBorder="1" applyAlignment="1">
      <alignment horizontal="right" vertical="center"/>
    </xf>
    <xf numFmtId="186" fontId="2" fillId="0" borderId="26" xfId="47" applyNumberFormat="1" applyFont="1" applyFill="1" applyBorder="1" applyAlignment="1">
      <alignment vertical="center"/>
    </xf>
    <xf numFmtId="186" fontId="2" fillId="0" borderId="27" xfId="47" applyNumberFormat="1" applyFont="1" applyFill="1" applyBorder="1" applyAlignment="1">
      <alignment vertical="center"/>
    </xf>
    <xf numFmtId="186" fontId="2" fillId="0" borderId="28" xfId="47" applyNumberFormat="1" applyFont="1" applyFill="1" applyBorder="1" applyAlignment="1">
      <alignment vertical="center" shrinkToFit="1"/>
    </xf>
    <xf numFmtId="186" fontId="2" fillId="0" borderId="29" xfId="47" applyNumberFormat="1" applyFont="1" applyFill="1" applyBorder="1" applyAlignment="1">
      <alignment vertical="center" shrinkToFit="1"/>
    </xf>
    <xf numFmtId="186" fontId="2" fillId="0" borderId="24" xfId="47" applyNumberFormat="1" applyFont="1" applyFill="1" applyBorder="1" applyAlignment="1">
      <alignment vertical="center" shrinkToFit="1"/>
    </xf>
    <xf numFmtId="186" fontId="2" fillId="0" borderId="25" xfId="47" applyNumberFormat="1" applyFont="1" applyFill="1" applyBorder="1" applyAlignment="1">
      <alignment vertical="center" shrinkToFit="1"/>
    </xf>
    <xf numFmtId="185" fontId="2" fillId="0" borderId="28" xfId="47" applyNumberFormat="1" applyFont="1" applyFill="1" applyBorder="1" applyAlignment="1">
      <alignment vertical="center" shrinkToFit="1"/>
    </xf>
    <xf numFmtId="185" fontId="2" fillId="0" borderId="29" xfId="47" applyNumberFormat="1" applyFont="1" applyFill="1" applyBorder="1" applyAlignment="1">
      <alignment vertical="center" shrinkToFit="1"/>
    </xf>
    <xf numFmtId="185" fontId="2" fillId="0" borderId="26" xfId="47" applyNumberFormat="1" applyFont="1" applyFill="1" applyBorder="1" applyAlignment="1">
      <alignment vertical="center" shrinkToFit="1"/>
    </xf>
    <xf numFmtId="185" fontId="2" fillId="0" borderId="27" xfId="47" applyNumberFormat="1" applyFont="1" applyFill="1" applyBorder="1" applyAlignment="1">
      <alignment vertical="center" shrinkToFit="1"/>
    </xf>
    <xf numFmtId="185" fontId="2" fillId="0" borderId="28" xfId="47" applyNumberFormat="1" applyFont="1" applyFill="1" applyBorder="1" applyAlignment="1">
      <alignment vertical="center"/>
    </xf>
    <xf numFmtId="185" fontId="2" fillId="0" borderId="29" xfId="47" applyNumberFormat="1" applyFont="1" applyFill="1" applyBorder="1" applyAlignment="1">
      <alignment vertical="center"/>
    </xf>
    <xf numFmtId="185" fontId="2" fillId="0" borderId="22" xfId="47" applyNumberFormat="1" applyFont="1" applyFill="1" applyBorder="1" applyAlignment="1">
      <alignment vertical="center"/>
    </xf>
    <xf numFmtId="185" fontId="2" fillId="0" borderId="23" xfId="47" applyNumberFormat="1" applyFont="1" applyFill="1" applyBorder="1" applyAlignment="1">
      <alignment vertical="center"/>
    </xf>
    <xf numFmtId="186" fontId="2" fillId="0" borderId="26" xfId="0" applyNumberFormat="1" applyFont="1" applyFill="1" applyBorder="1" applyAlignment="1">
      <alignment vertical="center"/>
    </xf>
    <xf numFmtId="186" fontId="2" fillId="0" borderId="24" xfId="0" applyNumberFormat="1" applyFont="1" applyBorder="1" applyAlignment="1">
      <alignment vertical="center"/>
    </xf>
    <xf numFmtId="186" fontId="2" fillId="0" borderId="25" xfId="0" applyNumberFormat="1" applyFont="1" applyBorder="1" applyAlignment="1">
      <alignment vertical="center"/>
    </xf>
    <xf numFmtId="188" fontId="2" fillId="0" borderId="22" xfId="47" applyNumberFormat="1" applyFont="1" applyFill="1" applyBorder="1" applyAlignment="1">
      <alignment vertical="center"/>
    </xf>
    <xf numFmtId="188" fontId="2" fillId="0" borderId="23" xfId="47" applyNumberFormat="1" applyFont="1" applyFill="1" applyBorder="1" applyAlignment="1">
      <alignment vertical="center"/>
    </xf>
    <xf numFmtId="188" fontId="2" fillId="0" borderId="24" xfId="47" applyNumberFormat="1" applyFont="1" applyFill="1" applyBorder="1" applyAlignment="1">
      <alignment vertical="center"/>
    </xf>
    <xf numFmtId="188" fontId="2" fillId="0" borderId="25" xfId="47" applyNumberFormat="1" applyFont="1" applyFill="1" applyBorder="1" applyAlignment="1">
      <alignment vertical="center"/>
    </xf>
    <xf numFmtId="186" fontId="2" fillId="0" borderId="28" xfId="47" applyNumberFormat="1" applyFont="1" applyFill="1" applyBorder="1" applyAlignment="1">
      <alignment vertical="center"/>
    </xf>
    <xf numFmtId="186" fontId="2" fillId="0" borderId="29" xfId="47" applyNumberFormat="1" applyFont="1" applyFill="1" applyBorder="1" applyAlignment="1">
      <alignment vertical="center"/>
    </xf>
    <xf numFmtId="186" fontId="2" fillId="0" borderId="22" xfId="47" applyNumberFormat="1" applyFont="1" applyFill="1" applyBorder="1" applyAlignment="1">
      <alignment vertical="center"/>
    </xf>
    <xf numFmtId="186" fontId="2" fillId="0" borderId="23" xfId="47" applyNumberFormat="1" applyFont="1" applyFill="1" applyBorder="1" applyAlignment="1">
      <alignment vertical="center"/>
    </xf>
    <xf numFmtId="185" fontId="2" fillId="0" borderId="30" xfId="47" applyNumberFormat="1" applyFont="1" applyFill="1" applyBorder="1" applyAlignment="1">
      <alignment horizontal="right" vertical="center"/>
    </xf>
    <xf numFmtId="185" fontId="2" fillId="0" borderId="31" xfId="47" applyNumberFormat="1" applyFont="1" applyFill="1" applyBorder="1" applyAlignment="1">
      <alignment horizontal="right" vertical="center"/>
    </xf>
    <xf numFmtId="185" fontId="2" fillId="0" borderId="13" xfId="47" applyNumberFormat="1" applyFont="1" applyFill="1" applyBorder="1" applyAlignment="1">
      <alignment horizontal="right" vertical="center"/>
    </xf>
    <xf numFmtId="185" fontId="2" fillId="0" borderId="14" xfId="47" applyNumberFormat="1" applyFont="1" applyFill="1" applyBorder="1" applyAlignment="1">
      <alignment horizontal="right" vertical="center"/>
    </xf>
    <xf numFmtId="185" fontId="2" fillId="0" borderId="13" xfId="47" quotePrefix="1" applyNumberFormat="1" applyFont="1" applyFill="1" applyBorder="1" applyAlignment="1">
      <alignment horizontal="right" vertical="center"/>
    </xf>
    <xf numFmtId="185" fontId="2" fillId="0" borderId="19" xfId="47" applyNumberFormat="1" applyFont="1" applyFill="1" applyBorder="1" applyAlignment="1">
      <alignment horizontal="right" vertical="center"/>
    </xf>
    <xf numFmtId="185" fontId="2" fillId="0" borderId="16" xfId="47" applyNumberFormat="1" applyFont="1" applyFill="1" applyBorder="1" applyAlignment="1">
      <alignment horizontal="right" vertical="center"/>
    </xf>
    <xf numFmtId="185" fontId="2" fillId="0" borderId="17" xfId="47" applyNumberFormat="1" applyFont="1" applyFill="1" applyBorder="1" applyAlignment="1">
      <alignment horizontal="right" vertical="center"/>
    </xf>
    <xf numFmtId="185" fontId="2" fillId="0" borderId="18" xfId="47" applyNumberFormat="1" applyFont="1" applyFill="1" applyBorder="1" applyAlignment="1">
      <alignment horizontal="right" vertical="center"/>
    </xf>
    <xf numFmtId="186" fontId="2" fillId="0" borderId="17" xfId="47" applyNumberFormat="1" applyFont="1" applyFill="1" applyBorder="1" applyAlignment="1">
      <alignment vertical="center"/>
    </xf>
    <xf numFmtId="186" fontId="2" fillId="0" borderId="18" xfId="47" applyNumberFormat="1" applyFont="1" applyFill="1" applyBorder="1" applyAlignment="1">
      <alignment vertical="center"/>
    </xf>
    <xf numFmtId="185" fontId="17" fillId="0" borderId="0" xfId="47" applyNumberFormat="1" applyFont="1" applyFill="1" applyBorder="1" applyAlignment="1">
      <alignment vertical="center"/>
    </xf>
    <xf numFmtId="189" fontId="2" fillId="0" borderId="16" xfId="47" applyNumberFormat="1" applyFont="1" applyFill="1" applyBorder="1" applyAlignment="1">
      <alignment vertical="center"/>
    </xf>
    <xf numFmtId="189" fontId="2" fillId="0" borderId="19" xfId="47" applyNumberFormat="1" applyFont="1" applyFill="1" applyBorder="1" applyAlignment="1">
      <alignment vertical="center"/>
    </xf>
    <xf numFmtId="188" fontId="2" fillId="0" borderId="13" xfId="47" applyNumberFormat="1" applyFont="1" applyFill="1" applyBorder="1" applyAlignment="1">
      <alignment horizontal="right" vertical="center"/>
    </xf>
    <xf numFmtId="188" fontId="2" fillId="0" borderId="14" xfId="47" applyNumberFormat="1" applyFont="1" applyFill="1" applyBorder="1" applyAlignment="1">
      <alignment horizontal="right" vertical="center"/>
    </xf>
    <xf numFmtId="0" fontId="16"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xf>
    <xf numFmtId="1" fontId="2" fillId="0" borderId="27" xfId="0" applyNumberFormat="1" applyFont="1" applyFill="1" applyBorder="1" applyAlignment="1">
      <alignment vertical="center"/>
    </xf>
    <xf numFmtId="0" fontId="2" fillId="0" borderId="0" xfId="0" applyFont="1" applyAlignment="1">
      <alignment vertical="top"/>
    </xf>
    <xf numFmtId="186" fontId="2" fillId="0" borderId="25" xfId="0" applyNumberFormat="1" applyFont="1" applyFill="1" applyBorder="1" applyAlignment="1">
      <alignment vertical="center"/>
    </xf>
    <xf numFmtId="183" fontId="2" fillId="0" borderId="29" xfId="47" applyNumberFormat="1" applyFont="1" applyFill="1" applyBorder="1" applyAlignment="1">
      <alignment vertical="center"/>
    </xf>
    <xf numFmtId="183" fontId="2" fillId="0" borderId="25" xfId="47" applyNumberFormat="1" applyFont="1" applyFill="1" applyBorder="1" applyAlignment="1">
      <alignment vertical="center"/>
    </xf>
    <xf numFmtId="178" fontId="17" fillId="0" borderId="0" xfId="47" applyNumberFormat="1" applyFont="1" applyFill="1" applyBorder="1" applyAlignment="1">
      <alignment vertical="center"/>
    </xf>
    <xf numFmtId="0" fontId="26" fillId="0" borderId="0" xfId="0" quotePrefix="1" applyFont="1" applyAlignment="1">
      <alignment horizontal="left" vertical="center"/>
    </xf>
    <xf numFmtId="0" fontId="25" fillId="0" borderId="0" xfId="0" applyFont="1" applyFill="1" applyAlignment="1">
      <alignment horizontal="left" vertical="center"/>
    </xf>
    <xf numFmtId="185" fontId="2" fillId="0" borderId="24" xfId="47" applyNumberFormat="1" applyFont="1" applyFill="1" applyBorder="1" applyAlignment="1">
      <alignment horizontal="right" vertical="center" shrinkToFit="1"/>
    </xf>
    <xf numFmtId="185" fontId="2" fillId="0" borderId="25" xfId="47" applyNumberFormat="1" applyFont="1" applyFill="1" applyBorder="1" applyAlignment="1">
      <alignment horizontal="right" vertical="center" shrinkToFit="1"/>
    </xf>
    <xf numFmtId="0" fontId="0" fillId="0" borderId="0" xfId="0" applyFont="1" applyAlignment="1">
      <alignment vertical="center"/>
    </xf>
    <xf numFmtId="185" fontId="0" fillId="0" borderId="30" xfId="47" applyNumberFormat="1" applyFont="1" applyFill="1" applyBorder="1" applyAlignment="1">
      <alignment horizontal="right" vertical="center"/>
    </xf>
    <xf numFmtId="185" fontId="0" fillId="0" borderId="31" xfId="47" applyNumberFormat="1" applyFont="1" applyFill="1" applyBorder="1" applyAlignment="1">
      <alignment horizontal="right" vertical="center"/>
    </xf>
    <xf numFmtId="185" fontId="0" fillId="0" borderId="13" xfId="47" applyNumberFormat="1" applyFont="1" applyFill="1" applyBorder="1" applyAlignment="1">
      <alignment horizontal="right" vertical="center"/>
    </xf>
    <xf numFmtId="185" fontId="0" fillId="0" borderId="14" xfId="47" applyNumberFormat="1" applyFont="1" applyFill="1" applyBorder="1" applyAlignment="1">
      <alignment horizontal="right" vertical="center"/>
    </xf>
    <xf numFmtId="185" fontId="0" fillId="0" borderId="13" xfId="47" quotePrefix="1" applyNumberFormat="1" applyFont="1" applyFill="1" applyBorder="1" applyAlignment="1">
      <alignment horizontal="right" vertical="center"/>
    </xf>
    <xf numFmtId="185" fontId="0" fillId="0" borderId="14" xfId="47" quotePrefix="1" applyNumberFormat="1" applyFont="1" applyFill="1" applyBorder="1" applyAlignment="1">
      <alignment horizontal="right" vertical="center"/>
    </xf>
    <xf numFmtId="0" fontId="0" fillId="0" borderId="0" xfId="0" quotePrefix="1" applyFont="1" applyFill="1" applyAlignment="1">
      <alignment horizontal="left" vertical="center"/>
    </xf>
    <xf numFmtId="0" fontId="70" fillId="0" borderId="0" xfId="0" applyFont="1" applyFill="1" applyAlignment="1">
      <alignment vertical="center"/>
    </xf>
    <xf numFmtId="0" fontId="0" fillId="0" borderId="0" xfId="0" applyFont="1" applyFill="1" applyAlignment="1">
      <alignment vertical="center"/>
    </xf>
    <xf numFmtId="0" fontId="0" fillId="0" borderId="27" xfId="0" applyFont="1" applyFill="1" applyBorder="1" applyAlignment="1">
      <alignment horizontal="right" vertical="center"/>
    </xf>
    <xf numFmtId="0" fontId="0" fillId="0" borderId="29" xfId="0" applyFont="1" applyFill="1" applyBorder="1" applyAlignment="1">
      <alignment vertical="center"/>
    </xf>
    <xf numFmtId="0" fontId="0" fillId="0" borderId="23" xfId="0" applyFont="1" applyFill="1" applyBorder="1" applyAlignment="1">
      <alignment vertical="center"/>
    </xf>
    <xf numFmtId="199" fontId="2" fillId="0" borderId="22" xfId="47" applyNumberFormat="1" applyFont="1" applyFill="1" applyBorder="1" applyAlignment="1">
      <alignment horizontal="right" vertical="center"/>
    </xf>
    <xf numFmtId="185" fontId="2" fillId="0" borderId="22" xfId="47" applyNumberFormat="1" applyFont="1" applyFill="1" applyBorder="1" applyAlignment="1">
      <alignment vertical="center" shrinkToFit="1"/>
    </xf>
    <xf numFmtId="185" fontId="2" fillId="0" borderId="24" xfId="47" applyNumberFormat="1" applyFont="1" applyFill="1" applyBorder="1" applyAlignment="1">
      <alignment vertical="center" shrinkToFit="1"/>
    </xf>
    <xf numFmtId="180" fontId="71" fillId="0" borderId="29" xfId="0" applyNumberFormat="1" applyFont="1" applyFill="1" applyBorder="1" applyAlignment="1">
      <alignment vertical="center"/>
    </xf>
    <xf numFmtId="180" fontId="71" fillId="0" borderId="23" xfId="0" applyNumberFormat="1" applyFont="1" applyFill="1" applyBorder="1" applyAlignment="1">
      <alignment vertical="center"/>
    </xf>
    <xf numFmtId="183" fontId="71" fillId="0" borderId="25" xfId="0" applyNumberFormat="1" applyFont="1" applyFill="1" applyBorder="1" applyAlignment="1">
      <alignment vertical="center"/>
    </xf>
    <xf numFmtId="185" fontId="0" fillId="0" borderId="16" xfId="47" applyNumberFormat="1" applyFont="1" applyFill="1" applyBorder="1" applyAlignment="1">
      <alignment horizontal="right" vertical="center"/>
    </xf>
    <xf numFmtId="185" fontId="0" fillId="0" borderId="19" xfId="47" applyNumberFormat="1" applyFont="1" applyFill="1" applyBorder="1" applyAlignment="1">
      <alignment horizontal="right" vertical="center"/>
    </xf>
    <xf numFmtId="0" fontId="2" fillId="0" borderId="0" xfId="57" applyFont="1" applyFill="1" applyAlignment="1">
      <alignment vertical="center"/>
    </xf>
    <xf numFmtId="0" fontId="19" fillId="0" borderId="0" xfId="57" applyFont="1" applyFill="1" applyAlignment="1">
      <alignment vertical="center"/>
    </xf>
    <xf numFmtId="0" fontId="72" fillId="0" borderId="0" xfId="0" applyFont="1" applyFill="1" applyAlignment="1">
      <alignment vertical="center"/>
    </xf>
    <xf numFmtId="0" fontId="72" fillId="0" borderId="0" xfId="0" applyFont="1" applyAlignment="1">
      <alignment vertical="center"/>
    </xf>
    <xf numFmtId="186" fontId="0" fillId="0" borderId="0" xfId="47" applyNumberFormat="1" applyFont="1" applyFill="1" applyBorder="1" applyAlignment="1">
      <alignment vertical="center" shrinkToFit="1"/>
    </xf>
    <xf numFmtId="0" fontId="72" fillId="0" borderId="0" xfId="0" applyFont="1" applyFill="1" applyAlignment="1">
      <alignment horizontal="center" vertical="center"/>
    </xf>
    <xf numFmtId="0" fontId="72" fillId="0" borderId="0" xfId="0" applyFont="1" applyFill="1" applyBorder="1" applyAlignment="1">
      <alignment vertical="center"/>
    </xf>
    <xf numFmtId="186" fontId="72" fillId="0" borderId="0" xfId="47" applyNumberFormat="1" applyFont="1" applyFill="1" applyBorder="1" applyAlignment="1">
      <alignment vertical="center" shrinkToFit="1"/>
    </xf>
    <xf numFmtId="0" fontId="0" fillId="0" borderId="0" xfId="0" applyFont="1" applyAlignment="1">
      <alignment horizontal="right" vertical="center"/>
    </xf>
    <xf numFmtId="0" fontId="72" fillId="0" borderId="0" xfId="0" applyFont="1" applyAlignment="1">
      <alignment horizontal="right" vertical="center"/>
    </xf>
    <xf numFmtId="188" fontId="0" fillId="0" borderId="32" xfId="47" applyNumberFormat="1" applyFont="1" applyFill="1" applyBorder="1" applyAlignment="1">
      <alignment vertical="center"/>
    </xf>
    <xf numFmtId="188" fontId="0" fillId="0" borderId="25" xfId="47" applyNumberFormat="1" applyFont="1" applyFill="1" applyBorder="1" applyAlignment="1">
      <alignment vertical="center"/>
    </xf>
    <xf numFmtId="0" fontId="2" fillId="0" borderId="0" xfId="0" applyFont="1"/>
    <xf numFmtId="0" fontId="72" fillId="0" borderId="0" xfId="57" applyFont="1" applyFill="1" applyAlignment="1">
      <alignment vertical="center"/>
    </xf>
    <xf numFmtId="0" fontId="72" fillId="0" borderId="0" xfId="0" applyFont="1"/>
    <xf numFmtId="0" fontId="72" fillId="0" borderId="0" xfId="0" quotePrefix="1" applyFont="1" applyFill="1" applyBorder="1" applyAlignment="1">
      <alignment horizontal="left" vertical="center"/>
    </xf>
    <xf numFmtId="38" fontId="72" fillId="0" borderId="0" xfId="47" applyFont="1" applyFill="1" applyBorder="1" applyAlignment="1">
      <alignment vertical="center"/>
    </xf>
    <xf numFmtId="2" fontId="72" fillId="0" borderId="0" xfId="0" applyNumberFormat="1" applyFont="1" applyFill="1" applyBorder="1" applyAlignment="1">
      <alignment vertical="center"/>
    </xf>
    <xf numFmtId="180" fontId="0" fillId="0" borderId="29" xfId="0" applyNumberFormat="1" applyFont="1" applyFill="1" applyBorder="1" applyAlignment="1">
      <alignment vertical="center"/>
    </xf>
    <xf numFmtId="180" fontId="0" fillId="0" borderId="23" xfId="0" applyNumberFormat="1" applyFont="1" applyFill="1" applyBorder="1" applyAlignment="1">
      <alignment vertical="center"/>
    </xf>
    <xf numFmtId="183" fontId="0" fillId="0" borderId="25" xfId="0" applyNumberFormat="1" applyFont="1" applyFill="1" applyBorder="1" applyAlignment="1">
      <alignment vertical="center"/>
    </xf>
    <xf numFmtId="0" fontId="0" fillId="0" borderId="26" xfId="0" applyFont="1" applyFill="1" applyBorder="1" applyAlignment="1">
      <alignment horizontal="right" vertical="center"/>
    </xf>
    <xf numFmtId="202" fontId="2" fillId="0" borderId="0" xfId="0" applyNumberFormat="1" applyFont="1" applyAlignment="1">
      <alignment vertical="center"/>
    </xf>
    <xf numFmtId="0" fontId="70" fillId="0" borderId="0" xfId="0" applyFont="1" applyFill="1" applyBorder="1" applyAlignment="1">
      <alignment vertical="center"/>
    </xf>
    <xf numFmtId="191" fontId="2" fillId="0" borderId="33" xfId="47" applyNumberFormat="1" applyFont="1" applyFill="1" applyBorder="1" applyAlignment="1">
      <alignment horizontal="left" vertical="center"/>
    </xf>
    <xf numFmtId="38" fontId="2" fillId="0" borderId="20" xfId="47" applyFont="1" applyFill="1" applyBorder="1" applyAlignment="1">
      <alignment horizontal="center" vertical="center"/>
    </xf>
    <xf numFmtId="0" fontId="2" fillId="0" borderId="0" xfId="0" applyFont="1" applyFill="1" applyBorder="1" applyAlignment="1">
      <alignment horizontal="center" vertical="center" shrinkToFit="1"/>
    </xf>
    <xf numFmtId="186" fontId="0" fillId="0" borderId="28" xfId="47" applyNumberFormat="1" applyFont="1" applyFill="1" applyBorder="1" applyAlignment="1">
      <alignment vertical="center" shrinkToFit="1"/>
    </xf>
    <xf numFmtId="186" fontId="0" fillId="0" borderId="24" xfId="47" applyNumberFormat="1" applyFont="1" applyFill="1" applyBorder="1" applyAlignment="1">
      <alignment vertical="center" shrinkToFit="1"/>
    </xf>
    <xf numFmtId="185" fontId="2" fillId="0" borderId="34" xfId="47" applyNumberFormat="1" applyFont="1" applyFill="1" applyBorder="1" applyAlignment="1">
      <alignment vertical="center" shrinkToFit="1"/>
    </xf>
    <xf numFmtId="185" fontId="2" fillId="0" borderId="35" xfId="47" applyNumberFormat="1" applyFont="1" applyFill="1" applyBorder="1" applyAlignment="1">
      <alignment vertical="center" shrinkToFit="1"/>
    </xf>
    <xf numFmtId="185" fontId="2" fillId="0" borderId="36" xfId="47" applyNumberFormat="1" applyFont="1" applyFill="1" applyBorder="1" applyAlignment="1">
      <alignment vertical="center" shrinkToFit="1"/>
    </xf>
    <xf numFmtId="185" fontId="0" fillId="0" borderId="28" xfId="47" applyNumberFormat="1" applyFont="1" applyFill="1" applyBorder="1" applyAlignment="1">
      <alignment vertical="center" shrinkToFit="1"/>
    </xf>
    <xf numFmtId="185" fontId="0" fillId="0" borderId="22" xfId="47" applyNumberFormat="1" applyFont="1" applyFill="1" applyBorder="1" applyAlignment="1">
      <alignment vertical="center" shrinkToFit="1"/>
    </xf>
    <xf numFmtId="185" fontId="0" fillId="0" borderId="24" xfId="47" applyNumberFormat="1" applyFont="1" applyFill="1" applyBorder="1" applyAlignment="1">
      <alignment vertical="center" shrinkToFit="1"/>
    </xf>
    <xf numFmtId="38" fontId="2" fillId="0" borderId="20" xfId="47" applyFont="1" applyFill="1" applyBorder="1" applyAlignment="1">
      <alignment vertical="center" shrinkToFit="1"/>
    </xf>
    <xf numFmtId="38" fontId="2" fillId="0" borderId="20" xfId="47" quotePrefix="1" applyFont="1" applyFill="1" applyBorder="1" applyAlignment="1">
      <alignment horizontal="center" vertical="center" shrinkToFit="1"/>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 fillId="0" borderId="20" xfId="0" quotePrefix="1" applyFont="1" applyFill="1" applyBorder="1" applyAlignment="1">
      <alignment horizontal="center" vertical="center"/>
    </xf>
    <xf numFmtId="0" fontId="16" fillId="0" borderId="20" xfId="0" applyFont="1" applyFill="1" applyBorder="1" applyAlignment="1">
      <alignment vertical="center" shrinkToFit="1"/>
    </xf>
    <xf numFmtId="185" fontId="17" fillId="0" borderId="0" xfId="0" applyNumberFormat="1" applyFont="1" applyFill="1" applyBorder="1" applyAlignment="1">
      <alignment vertical="center"/>
    </xf>
    <xf numFmtId="0" fontId="74" fillId="0" borderId="0" xfId="0" quotePrefix="1" applyFont="1" applyFill="1" applyBorder="1" applyAlignment="1">
      <alignment horizontal="center" vertical="center"/>
    </xf>
    <xf numFmtId="201" fontId="70" fillId="0" borderId="0" xfId="0" applyNumberFormat="1" applyFont="1" applyFill="1" applyBorder="1" applyAlignment="1">
      <alignment horizontal="right" vertical="center"/>
    </xf>
    <xf numFmtId="185" fontId="0" fillId="0" borderId="25" xfId="0" applyNumberFormat="1" applyFont="1" applyFill="1" applyBorder="1" applyAlignment="1">
      <alignment horizontal="right" vertical="center"/>
    </xf>
    <xf numFmtId="185" fontId="0" fillId="0" borderId="24" xfId="57" applyNumberFormat="1" applyFont="1" applyFill="1" applyBorder="1" applyAlignment="1">
      <alignment horizontal="right" vertical="center"/>
    </xf>
    <xf numFmtId="186" fontId="0" fillId="0" borderId="24" xfId="0" applyNumberFormat="1" applyFont="1" applyFill="1" applyBorder="1" applyAlignment="1">
      <alignment vertical="center"/>
    </xf>
    <xf numFmtId="180" fontId="0" fillId="0" borderId="28" xfId="0" applyNumberFormat="1" applyFont="1" applyFill="1" applyBorder="1" applyAlignment="1">
      <alignment vertical="center"/>
    </xf>
    <xf numFmtId="180" fontId="0" fillId="0" borderId="22" xfId="0" applyNumberFormat="1" applyFont="1" applyFill="1" applyBorder="1" applyAlignment="1">
      <alignment vertical="center"/>
    </xf>
    <xf numFmtId="183" fontId="0" fillId="0" borderId="24" xfId="0" applyNumberFormat="1" applyFont="1" applyFill="1" applyBorder="1" applyAlignment="1">
      <alignment vertical="center"/>
    </xf>
    <xf numFmtId="0" fontId="2" fillId="0" borderId="20" xfId="0" applyFont="1" applyFill="1" applyBorder="1" applyAlignment="1">
      <alignment horizontal="centerContinuous" vertical="center"/>
    </xf>
    <xf numFmtId="0" fontId="0" fillId="0" borderId="0" xfId="0" quotePrefix="1" applyFont="1" applyFill="1" applyAlignment="1">
      <alignment horizontal="right" vertical="center"/>
    </xf>
    <xf numFmtId="183" fontId="2" fillId="0" borderId="28" xfId="47" applyNumberFormat="1" applyFont="1" applyFill="1" applyBorder="1" applyAlignment="1">
      <alignment vertical="center"/>
    </xf>
    <xf numFmtId="183" fontId="2" fillId="0" borderId="24" xfId="47" applyNumberFormat="1" applyFont="1" applyFill="1" applyBorder="1" applyAlignment="1">
      <alignment vertical="center"/>
    </xf>
    <xf numFmtId="0" fontId="72" fillId="0" borderId="0" xfId="0" applyFont="1" applyFill="1" applyAlignment="1">
      <alignment horizontal="right" vertical="center"/>
    </xf>
    <xf numFmtId="183" fontId="72" fillId="0" borderId="0" xfId="47" applyNumberFormat="1" applyFont="1" applyFill="1" applyBorder="1" applyAlignment="1">
      <alignment horizontal="right" vertical="center"/>
    </xf>
    <xf numFmtId="185" fontId="17" fillId="0" borderId="0" xfId="0" applyNumberFormat="1" applyFont="1" applyBorder="1" applyAlignment="1">
      <alignment vertical="center"/>
    </xf>
    <xf numFmtId="0" fontId="2" fillId="0" borderId="0" xfId="0" quotePrefix="1" applyFont="1" applyBorder="1" applyAlignment="1">
      <alignment horizontal="center" vertical="center"/>
    </xf>
    <xf numFmtId="0" fontId="2" fillId="0" borderId="0" xfId="0" quotePrefix="1" applyFont="1" applyFill="1" applyBorder="1" applyAlignment="1">
      <alignment horizontal="center" vertical="center"/>
    </xf>
    <xf numFmtId="0" fontId="2" fillId="0" borderId="0" xfId="0" applyFont="1" applyFill="1" applyBorder="1" applyAlignment="1">
      <alignment vertical="center" shrinkToFit="1"/>
    </xf>
    <xf numFmtId="0" fontId="2" fillId="0" borderId="20" xfId="57" quotePrefix="1" applyFont="1" applyFill="1" applyBorder="1" applyAlignment="1">
      <alignment horizontal="center" vertical="center" shrinkToFit="1"/>
    </xf>
    <xf numFmtId="0" fontId="2" fillId="0" borderId="20" xfId="57" applyFont="1" applyFill="1" applyBorder="1" applyAlignment="1">
      <alignment horizontal="center" vertical="center" shrinkToFit="1"/>
    </xf>
    <xf numFmtId="185" fontId="0" fillId="0" borderId="37" xfId="0" applyNumberFormat="1" applyFont="1" applyFill="1" applyBorder="1" applyAlignment="1">
      <alignment horizontal="right" vertical="center"/>
    </xf>
    <xf numFmtId="185" fontId="2" fillId="0" borderId="37" xfId="0" applyNumberFormat="1" applyFont="1" applyFill="1" applyBorder="1" applyAlignment="1">
      <alignment horizontal="right" vertical="center"/>
    </xf>
    <xf numFmtId="185" fontId="2" fillId="0" borderId="38" xfId="0" applyNumberFormat="1" applyFont="1" applyFill="1" applyBorder="1" applyAlignment="1">
      <alignment horizontal="right" vertical="center"/>
    </xf>
    <xf numFmtId="185" fontId="0" fillId="0" borderId="22" xfId="0" applyNumberFormat="1" applyFont="1" applyFill="1" applyBorder="1" applyAlignment="1">
      <alignment horizontal="right" vertical="center"/>
    </xf>
    <xf numFmtId="0" fontId="73" fillId="0" borderId="0" xfId="0" applyFont="1" applyFill="1" applyBorder="1" applyAlignment="1">
      <alignment vertical="center"/>
    </xf>
    <xf numFmtId="38" fontId="27" fillId="0" borderId="0" xfId="47" applyFont="1" applyFill="1" applyAlignment="1">
      <alignment horizontal="left" vertical="center"/>
    </xf>
    <xf numFmtId="0" fontId="20" fillId="0" borderId="0" xfId="0" applyFont="1"/>
    <xf numFmtId="0" fontId="27" fillId="0" borderId="0" xfId="0" applyFont="1" applyAlignment="1">
      <alignment vertical="center"/>
    </xf>
    <xf numFmtId="0" fontId="20" fillId="0" borderId="0" xfId="0" applyFont="1" applyAlignment="1">
      <alignment vertical="center"/>
    </xf>
    <xf numFmtId="0" fontId="27" fillId="0" borderId="0" xfId="0" applyFont="1" applyAlignment="1">
      <alignment vertical="center" wrapText="1"/>
    </xf>
    <xf numFmtId="0" fontId="27" fillId="0" borderId="0" xfId="0" quotePrefix="1" applyFont="1" applyFill="1" applyAlignment="1">
      <alignment horizontal="left" vertical="center"/>
    </xf>
    <xf numFmtId="38" fontId="27" fillId="0" borderId="0" xfId="47" applyFont="1" applyFill="1" applyBorder="1" applyAlignment="1">
      <alignment horizontal="left" vertical="center"/>
    </xf>
    <xf numFmtId="38" fontId="20" fillId="0" borderId="0" xfId="47" applyFont="1" applyFill="1" applyAlignment="1">
      <alignment vertical="center"/>
    </xf>
    <xf numFmtId="0" fontId="20" fillId="0" borderId="0" xfId="0" applyFont="1" applyFill="1" applyAlignment="1">
      <alignment vertical="center"/>
    </xf>
    <xf numFmtId="38" fontId="73" fillId="0" borderId="0" xfId="47" applyFont="1" applyFill="1" applyAlignment="1">
      <alignment vertical="center"/>
    </xf>
    <xf numFmtId="0" fontId="73" fillId="0" borderId="0" xfId="0" applyFont="1" applyFill="1" applyAlignment="1">
      <alignment vertical="center"/>
    </xf>
    <xf numFmtId="38" fontId="73" fillId="0" borderId="0" xfId="47" quotePrefix="1" applyFont="1" applyFill="1" applyBorder="1" applyAlignment="1">
      <alignment horizontal="left" vertical="center"/>
    </xf>
    <xf numFmtId="38" fontId="73" fillId="0" borderId="0" xfId="47" applyFont="1" applyFill="1" applyBorder="1" applyAlignment="1">
      <alignment horizontal="left" vertical="center"/>
    </xf>
    <xf numFmtId="38" fontId="27" fillId="0" borderId="0" xfId="47" applyFont="1" applyFill="1" applyAlignment="1">
      <alignment horizontal="right" vertical="center"/>
    </xf>
    <xf numFmtId="0" fontId="27" fillId="0" borderId="0" xfId="0" applyFont="1" applyFill="1" applyAlignment="1">
      <alignment horizontal="left" vertical="center"/>
    </xf>
    <xf numFmtId="0" fontId="27" fillId="0" borderId="0" xfId="0" applyFont="1" applyAlignment="1">
      <alignment horizontal="left" vertical="center"/>
    </xf>
    <xf numFmtId="0" fontId="73" fillId="0" borderId="0" xfId="0" applyFont="1" applyAlignment="1">
      <alignment horizontal="right" vertical="center"/>
    </xf>
    <xf numFmtId="38" fontId="27" fillId="0" borderId="0" xfId="47" quotePrefix="1" applyFont="1" applyFill="1" applyAlignment="1">
      <alignment horizontal="left" vertical="center"/>
    </xf>
    <xf numFmtId="38" fontId="73" fillId="0" borderId="0" xfId="47" applyFont="1" applyFill="1" applyAlignment="1">
      <alignment horizontal="left" vertical="center"/>
    </xf>
    <xf numFmtId="0" fontId="27" fillId="0" borderId="0" xfId="0" quotePrefix="1" applyFont="1" applyAlignment="1">
      <alignment horizontal="left" vertical="center"/>
    </xf>
    <xf numFmtId="0" fontId="16" fillId="0" borderId="0" xfId="0" applyFont="1" applyFill="1" applyAlignment="1">
      <alignment vertical="center"/>
    </xf>
    <xf numFmtId="0" fontId="26" fillId="0" borderId="0" xfId="0" applyFont="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38" fontId="73" fillId="0" borderId="0" xfId="47" quotePrefix="1" applyFont="1" applyFill="1" applyAlignment="1">
      <alignment horizontal="right" vertical="center"/>
    </xf>
    <xf numFmtId="185" fontId="0" fillId="0" borderId="24" xfId="0" applyNumberFormat="1" applyFont="1" applyFill="1" applyBorder="1" applyAlignment="1">
      <alignment horizontal="right" vertical="center"/>
    </xf>
    <xf numFmtId="185" fontId="0" fillId="0" borderId="13" xfId="0" applyNumberFormat="1" applyFont="1" applyFill="1" applyBorder="1" applyAlignment="1">
      <alignment horizontal="right" vertical="center"/>
    </xf>
    <xf numFmtId="38" fontId="16" fillId="0" borderId="0" xfId="47" applyFont="1" applyFill="1" applyBorder="1" applyAlignment="1">
      <alignment horizontal="left" vertical="center"/>
    </xf>
    <xf numFmtId="38" fontId="16" fillId="0" borderId="0" xfId="47" applyFont="1" applyFill="1" applyAlignment="1">
      <alignment vertical="center"/>
    </xf>
    <xf numFmtId="38" fontId="16" fillId="0" borderId="0" xfId="47" quotePrefix="1" applyFont="1" applyFill="1" applyBorder="1" applyAlignment="1">
      <alignment horizontal="lef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6" fillId="0" borderId="0" xfId="0" applyFont="1" applyFill="1" applyBorder="1" applyAlignment="1">
      <alignment horizontal="left" vertical="center"/>
    </xf>
    <xf numFmtId="0" fontId="16" fillId="0" borderId="0" xfId="0" applyFont="1" applyAlignment="1">
      <alignment horizontal="right" vertical="center"/>
    </xf>
    <xf numFmtId="0" fontId="16" fillId="0" borderId="0" xfId="0" quotePrefix="1" applyFont="1" applyFill="1" applyBorder="1" applyAlignment="1">
      <alignment horizontal="left" vertical="center"/>
    </xf>
    <xf numFmtId="38" fontId="2" fillId="0" borderId="26" xfId="47" applyFont="1" applyFill="1" applyBorder="1" applyAlignment="1">
      <alignment horizontal="right" vertical="center"/>
    </xf>
    <xf numFmtId="0" fontId="0" fillId="0" borderId="28" xfId="0" applyFont="1" applyFill="1" applyBorder="1" applyAlignment="1">
      <alignment vertical="center"/>
    </xf>
    <xf numFmtId="0" fontId="0" fillId="0" borderId="22" xfId="0" applyFont="1" applyFill="1" applyBorder="1" applyAlignment="1">
      <alignment vertical="center"/>
    </xf>
    <xf numFmtId="188" fontId="0" fillId="0" borderId="39" xfId="47" applyNumberFormat="1" applyFont="1" applyFill="1" applyBorder="1" applyAlignment="1">
      <alignment vertical="center"/>
    </xf>
    <xf numFmtId="188" fontId="0" fillId="0" borderId="24" xfId="47" applyNumberFormat="1" applyFont="1" applyFill="1" applyBorder="1" applyAlignment="1">
      <alignment vertical="center"/>
    </xf>
    <xf numFmtId="0" fontId="27" fillId="0" borderId="0" xfId="57" applyFont="1" applyFill="1" applyAlignment="1">
      <alignment horizontal="left" vertical="center"/>
    </xf>
    <xf numFmtId="0" fontId="73" fillId="0" borderId="0" xfId="57" applyFont="1" applyFill="1" applyAlignment="1">
      <alignment vertical="center"/>
    </xf>
    <xf numFmtId="0" fontId="73" fillId="0" borderId="0" xfId="0" applyFont="1"/>
    <xf numFmtId="0" fontId="16" fillId="0" borderId="0" xfId="57" quotePrefix="1" applyFont="1" applyFill="1" applyAlignment="1">
      <alignment horizontal="left" vertical="center"/>
    </xf>
    <xf numFmtId="0" fontId="73" fillId="0" borderId="0" xfId="57" applyFont="1" applyFill="1" applyAlignment="1">
      <alignment horizontal="right" vertical="center"/>
    </xf>
    <xf numFmtId="0" fontId="27" fillId="0" borderId="0" xfId="0" quotePrefix="1" applyFont="1" applyFill="1" applyAlignment="1">
      <alignment horizontal="right" vertical="center"/>
    </xf>
    <xf numFmtId="0" fontId="27" fillId="0" borderId="0" xfId="0" applyFont="1" applyFill="1" applyBorder="1" applyAlignment="1">
      <alignment horizontal="left" vertical="center"/>
    </xf>
    <xf numFmtId="186" fontId="2" fillId="0" borderId="22" xfId="47" applyNumberFormat="1" applyFont="1" applyFill="1" applyBorder="1" applyAlignment="1">
      <alignment horizontal="right" vertical="center"/>
    </xf>
    <xf numFmtId="0" fontId="27" fillId="0" borderId="0" xfId="0" applyFont="1" applyFill="1" applyBorder="1" applyAlignment="1">
      <alignment vertical="center"/>
    </xf>
    <xf numFmtId="0" fontId="73" fillId="0" borderId="0" xfId="0" quotePrefix="1" applyFont="1" applyFill="1" applyBorder="1" applyAlignment="1">
      <alignment horizontal="left" vertical="center"/>
    </xf>
    <xf numFmtId="0" fontId="27" fillId="0" borderId="0" xfId="0" quotePrefix="1" applyFont="1" applyFill="1" applyBorder="1" applyAlignment="1">
      <alignment horizontal="left" vertical="center"/>
    </xf>
    <xf numFmtId="0" fontId="73" fillId="0" borderId="0" xfId="0" applyFont="1" applyFill="1" applyBorder="1" applyAlignment="1">
      <alignment horizontal="left" vertical="center"/>
    </xf>
    <xf numFmtId="0" fontId="20" fillId="0" borderId="0" xfId="0" quotePrefix="1" applyFont="1" applyFill="1" applyBorder="1" applyAlignment="1">
      <alignment horizontal="left" vertical="center"/>
    </xf>
    <xf numFmtId="0" fontId="16" fillId="0" borderId="0" xfId="0" applyFont="1" applyFill="1" applyAlignment="1">
      <alignment horizontal="right" vertical="center"/>
    </xf>
    <xf numFmtId="0" fontId="16" fillId="0" borderId="0" xfId="0" applyFont="1" applyFill="1" applyAlignment="1">
      <alignment horizontal="center" vertical="center"/>
    </xf>
    <xf numFmtId="2" fontId="16" fillId="0" borderId="0" xfId="0" applyNumberFormat="1" applyFont="1" applyFill="1" applyBorder="1" applyAlignment="1">
      <alignment vertical="center"/>
    </xf>
    <xf numFmtId="0" fontId="73" fillId="0" borderId="0" xfId="0" quotePrefix="1" applyFont="1" applyFill="1" applyAlignment="1">
      <alignment horizontal="left" vertical="center"/>
    </xf>
    <xf numFmtId="0" fontId="27" fillId="0" borderId="0" xfId="0" quotePrefix="1" applyFont="1" applyFill="1" applyBorder="1" applyAlignment="1">
      <alignment horizontal="right" vertical="center"/>
    </xf>
    <xf numFmtId="185" fontId="0" fillId="0" borderId="17" xfId="47" applyNumberFormat="1" applyFont="1" applyFill="1" applyBorder="1" applyAlignment="1">
      <alignment horizontal="right" vertical="center"/>
    </xf>
    <xf numFmtId="185" fontId="0" fillId="0" borderId="18" xfId="47" applyNumberFormat="1" applyFont="1" applyFill="1" applyBorder="1" applyAlignment="1">
      <alignment horizontal="right" vertical="center"/>
    </xf>
    <xf numFmtId="186" fontId="0" fillId="0" borderId="17" xfId="47" applyNumberFormat="1" applyFont="1" applyFill="1" applyBorder="1" applyAlignment="1">
      <alignment vertical="center"/>
    </xf>
    <xf numFmtId="186" fontId="0" fillId="0" borderId="26" xfId="47" applyNumberFormat="1" applyFont="1" applyFill="1" applyBorder="1" applyAlignment="1">
      <alignment vertical="center"/>
    </xf>
    <xf numFmtId="189" fontId="2" fillId="0" borderId="13" xfId="47" applyNumberFormat="1" applyFont="1" applyFill="1" applyBorder="1" applyAlignment="1">
      <alignment vertical="center"/>
    </xf>
    <xf numFmtId="186" fontId="0" fillId="0" borderId="26" xfId="47" applyNumberFormat="1" applyFont="1" applyFill="1" applyBorder="1" applyAlignment="1">
      <alignment horizontal="right" vertical="center"/>
    </xf>
    <xf numFmtId="186" fontId="2" fillId="0" borderId="0" xfId="47" applyNumberFormat="1" applyFont="1" applyFill="1" applyBorder="1" applyAlignment="1">
      <alignment horizontal="right" vertical="center"/>
    </xf>
    <xf numFmtId="185" fontId="2" fillId="0" borderId="0" xfId="47" applyNumberFormat="1" applyFont="1" applyFill="1" applyBorder="1" applyAlignment="1">
      <alignment horizontal="right" vertical="center"/>
    </xf>
    <xf numFmtId="185" fontId="2" fillId="0" borderId="21" xfId="47" applyNumberFormat="1" applyFont="1" applyFill="1" applyBorder="1" applyAlignment="1">
      <alignment horizontal="right" vertical="center"/>
    </xf>
    <xf numFmtId="185" fontId="2" fillId="0" borderId="40" xfId="47" applyNumberFormat="1" applyFont="1" applyFill="1" applyBorder="1" applyAlignment="1">
      <alignment horizontal="right" vertical="center"/>
    </xf>
    <xf numFmtId="185" fontId="2" fillId="0" borderId="20" xfId="47" applyNumberFormat="1" applyFont="1" applyFill="1" applyBorder="1" applyAlignment="1">
      <alignment horizontal="right" vertical="center"/>
    </xf>
    <xf numFmtId="188" fontId="2" fillId="0" borderId="0" xfId="47" applyNumberFormat="1" applyFont="1" applyFill="1" applyBorder="1" applyAlignment="1">
      <alignment horizontal="right" vertical="center"/>
    </xf>
    <xf numFmtId="178" fontId="2" fillId="0" borderId="21" xfId="47" applyNumberFormat="1" applyFont="1" applyFill="1" applyBorder="1" applyAlignment="1">
      <alignment vertical="center"/>
    </xf>
    <xf numFmtId="181" fontId="2" fillId="0" borderId="16" xfId="47" applyNumberFormat="1" applyFont="1" applyFill="1" applyBorder="1" applyAlignment="1">
      <alignment vertical="center"/>
    </xf>
    <xf numFmtId="181" fontId="2" fillId="0" borderId="19" xfId="47" applyNumberFormat="1" applyFont="1" applyFill="1" applyBorder="1" applyAlignment="1">
      <alignment vertical="center"/>
    </xf>
    <xf numFmtId="181" fontId="2" fillId="0" borderId="20" xfId="47" applyNumberFormat="1" applyFont="1" applyFill="1" applyBorder="1" applyAlignment="1">
      <alignment vertical="center"/>
    </xf>
    <xf numFmtId="205" fontId="2" fillId="0" borderId="17" xfId="47" applyNumberFormat="1" applyFont="1" applyFill="1" applyBorder="1" applyAlignment="1">
      <alignment vertical="center"/>
    </xf>
    <xf numFmtId="205" fontId="2" fillId="0" borderId="18" xfId="47" applyNumberFormat="1" applyFont="1" applyFill="1" applyBorder="1" applyAlignment="1">
      <alignment vertical="center"/>
    </xf>
    <xf numFmtId="205" fontId="2" fillId="0" borderId="21" xfId="47" applyNumberFormat="1" applyFont="1" applyFill="1" applyBorder="1" applyAlignment="1">
      <alignment vertical="center"/>
    </xf>
    <xf numFmtId="205" fontId="2" fillId="0" borderId="16" xfId="47" applyNumberFormat="1" applyFont="1" applyFill="1" applyBorder="1" applyAlignment="1">
      <alignment vertical="center"/>
    </xf>
    <xf numFmtId="205" fontId="2" fillId="0" borderId="19" xfId="47" applyNumberFormat="1" applyFont="1" applyFill="1" applyBorder="1" applyAlignment="1">
      <alignment vertical="center"/>
    </xf>
    <xf numFmtId="205" fontId="2" fillId="0" borderId="20" xfId="47" applyNumberFormat="1" applyFont="1" applyFill="1" applyBorder="1" applyAlignment="1">
      <alignment vertical="center"/>
    </xf>
    <xf numFmtId="0" fontId="27" fillId="0" borderId="20" xfId="0" applyFont="1" applyBorder="1" applyAlignment="1">
      <alignment horizontal="right" vertical="center"/>
    </xf>
    <xf numFmtId="0" fontId="26" fillId="0" borderId="0" xfId="0" quotePrefix="1" applyFont="1" applyFill="1" applyBorder="1" applyAlignment="1">
      <alignment horizontal="left" vertical="center"/>
    </xf>
    <xf numFmtId="186" fontId="0" fillId="0" borderId="16" xfId="0" applyNumberFormat="1" applyBorder="1" applyAlignment="1">
      <alignment vertical="center"/>
    </xf>
    <xf numFmtId="186" fontId="0" fillId="0" borderId="19" xfId="0" applyNumberFormat="1" applyBorder="1" applyAlignment="1">
      <alignment vertical="center"/>
    </xf>
    <xf numFmtId="186" fontId="2" fillId="0" borderId="19" xfId="47" applyNumberFormat="1" applyFont="1" applyFill="1" applyBorder="1" applyAlignment="1">
      <alignment vertical="center"/>
    </xf>
    <xf numFmtId="186" fontId="2" fillId="0" borderId="16" xfId="47" applyNumberFormat="1" applyFont="1" applyFill="1" applyBorder="1" applyAlignment="1">
      <alignment vertical="center"/>
    </xf>
    <xf numFmtId="186" fontId="0" fillId="0" borderId="17" xfId="0" applyNumberFormat="1" applyBorder="1" applyAlignment="1">
      <alignment vertical="center"/>
    </xf>
    <xf numFmtId="186" fontId="0" fillId="0" borderId="18" xfId="0" applyNumberFormat="1" applyBorder="1" applyAlignment="1">
      <alignment vertical="center"/>
    </xf>
    <xf numFmtId="206" fontId="0" fillId="0" borderId="16" xfId="0" applyNumberFormat="1" applyBorder="1" applyAlignment="1">
      <alignment vertical="center"/>
    </xf>
    <xf numFmtId="206" fontId="0" fillId="0" borderId="19" xfId="0" applyNumberFormat="1" applyBorder="1" applyAlignment="1">
      <alignment vertical="center"/>
    </xf>
    <xf numFmtId="206" fontId="2" fillId="0" borderId="19" xfId="47" applyNumberFormat="1" applyFont="1" applyFill="1" applyBorder="1" applyAlignment="1">
      <alignment vertical="center"/>
    </xf>
    <xf numFmtId="206" fontId="2" fillId="0" borderId="16" xfId="47" applyNumberFormat="1" applyFont="1" applyFill="1" applyBorder="1" applyAlignment="1">
      <alignment vertical="center"/>
    </xf>
    <xf numFmtId="0" fontId="16" fillId="0" borderId="0" xfId="0" quotePrefix="1" applyFont="1" applyBorder="1" applyAlignment="1">
      <alignment horizontal="right" vertical="center"/>
    </xf>
    <xf numFmtId="0" fontId="73" fillId="0" borderId="20" xfId="0" applyFont="1" applyBorder="1" applyAlignment="1">
      <alignment horizontal="right" vertical="center"/>
    </xf>
    <xf numFmtId="183" fontId="73" fillId="0" borderId="20" xfId="47" applyNumberFormat="1" applyFont="1" applyFill="1" applyBorder="1" applyAlignment="1">
      <alignment horizontal="left" vertical="center"/>
    </xf>
    <xf numFmtId="191" fontId="73" fillId="0" borderId="41" xfId="47" applyNumberFormat="1" applyFont="1" applyFill="1" applyBorder="1" applyAlignment="1">
      <alignment horizontal="left" vertical="center"/>
    </xf>
    <xf numFmtId="193" fontId="73" fillId="0" borderId="41" xfId="47" applyNumberFormat="1" applyFont="1" applyFill="1" applyBorder="1" applyAlignment="1">
      <alignment horizontal="left" vertical="center"/>
    </xf>
    <xf numFmtId="190" fontId="73" fillId="0" borderId="0" xfId="47" applyNumberFormat="1" applyFont="1" applyFill="1" applyBorder="1" applyAlignment="1">
      <alignment horizontal="left" vertical="center"/>
    </xf>
    <xf numFmtId="198" fontId="73" fillId="0" borderId="20" xfId="47" applyNumberFormat="1" applyFont="1" applyFill="1" applyBorder="1" applyAlignment="1">
      <alignment vertical="center"/>
    </xf>
    <xf numFmtId="38" fontId="73" fillId="0" borderId="19" xfId="47" applyFont="1" applyFill="1" applyBorder="1" applyAlignment="1">
      <alignment horizontal="centerContinuous" vertical="center"/>
    </xf>
    <xf numFmtId="0" fontId="16" fillId="0" borderId="0" xfId="57" applyFont="1" applyFill="1" applyAlignment="1">
      <alignment horizontal="right" vertical="center"/>
    </xf>
    <xf numFmtId="0" fontId="16" fillId="0" borderId="0" xfId="0" quotePrefix="1" applyFont="1" applyFill="1" applyAlignment="1">
      <alignment horizontal="right" vertical="center"/>
    </xf>
    <xf numFmtId="0" fontId="16" fillId="0" borderId="0" xfId="0" quotePrefix="1" applyFont="1" applyFill="1" applyBorder="1" applyAlignment="1">
      <alignment horizontal="right" vertical="center"/>
    </xf>
    <xf numFmtId="38" fontId="16" fillId="0" borderId="0" xfId="47" applyFont="1" applyFill="1" applyBorder="1" applyAlignment="1">
      <alignment horizontal="right" vertical="center"/>
    </xf>
    <xf numFmtId="0" fontId="2" fillId="0" borderId="35" xfId="0" applyFont="1" applyFill="1" applyBorder="1" applyAlignment="1">
      <alignment vertical="center" shrinkToFit="1"/>
    </xf>
    <xf numFmtId="0" fontId="73" fillId="0" borderId="35" xfId="0" applyFont="1" applyFill="1" applyBorder="1" applyAlignment="1">
      <alignment vertical="center" shrinkToFit="1"/>
    </xf>
    <xf numFmtId="0" fontId="0" fillId="0" borderId="35" xfId="0" applyFont="1" applyFill="1" applyBorder="1" applyAlignment="1">
      <alignment horizontal="right" vertical="center"/>
    </xf>
    <xf numFmtId="0" fontId="2" fillId="0" borderId="35" xfId="0" applyFont="1" applyFill="1" applyBorder="1" applyAlignment="1">
      <alignment horizontal="left" vertical="center" shrinkToFit="1"/>
    </xf>
    <xf numFmtId="0" fontId="73" fillId="0" borderId="35"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22" fillId="0" borderId="35" xfId="0" applyFont="1" applyFill="1" applyBorder="1" applyAlignment="1">
      <alignment vertical="center"/>
    </xf>
    <xf numFmtId="0" fontId="0" fillId="0" borderId="35" xfId="0" applyFont="1" applyFill="1" applyBorder="1" applyAlignment="1">
      <alignment vertical="center" shrinkToFit="1"/>
    </xf>
    <xf numFmtId="0" fontId="2" fillId="0" borderId="35" xfId="0" quotePrefix="1" applyFont="1" applyFill="1" applyBorder="1" applyAlignment="1">
      <alignment horizontal="left" vertical="center" shrinkToFit="1"/>
    </xf>
    <xf numFmtId="0" fontId="73" fillId="0" borderId="35" xfId="0" quotePrefix="1" applyFont="1" applyFill="1" applyBorder="1" applyAlignment="1">
      <alignment horizontal="left" vertical="center" shrinkToFit="1"/>
    </xf>
    <xf numFmtId="0" fontId="22" fillId="0" borderId="42" xfId="0" applyFont="1" applyFill="1" applyBorder="1" applyAlignment="1">
      <alignment horizontal="left" vertical="center"/>
    </xf>
    <xf numFmtId="0" fontId="2" fillId="0" borderId="42" xfId="0" applyFont="1" applyFill="1" applyBorder="1" applyAlignment="1">
      <alignment vertical="center" shrinkToFit="1"/>
    </xf>
    <xf numFmtId="0" fontId="73" fillId="0" borderId="42" xfId="0" applyFont="1" applyFill="1" applyBorder="1" applyAlignment="1">
      <alignment vertical="center" shrinkToFit="1"/>
    </xf>
    <xf numFmtId="0" fontId="57" fillId="0" borderId="0" xfId="0" applyFont="1" applyAlignment="1">
      <alignment vertical="center"/>
    </xf>
    <xf numFmtId="0" fontId="17" fillId="0" borderId="0" xfId="0" quotePrefix="1" applyFont="1" applyFill="1" applyBorder="1" applyAlignment="1">
      <alignment horizontal="right" vertical="center"/>
    </xf>
    <xf numFmtId="38" fontId="0" fillId="0" borderId="13" xfId="47" applyFont="1" applyFill="1" applyBorder="1" applyAlignment="1">
      <alignment horizontal="right" vertical="center"/>
    </xf>
    <xf numFmtId="188" fontId="0" fillId="0" borderId="13" xfId="47" applyNumberFormat="1" applyFont="1" applyFill="1" applyBorder="1" applyAlignment="1">
      <alignment horizontal="right" vertical="center"/>
    </xf>
    <xf numFmtId="0" fontId="2" fillId="0" borderId="16" xfId="0" applyFont="1" applyFill="1" applyBorder="1" applyAlignment="1">
      <alignment horizontal="right" vertical="center"/>
    </xf>
    <xf numFmtId="0" fontId="26" fillId="0" borderId="0" xfId="0" quotePrefix="1" applyFont="1" applyFill="1" applyBorder="1" applyAlignment="1">
      <alignment horizontal="right" vertical="center"/>
    </xf>
    <xf numFmtId="185" fontId="0" fillId="0" borderId="22" xfId="47" applyNumberFormat="1" applyFont="1" applyFill="1" applyBorder="1" applyAlignment="1">
      <alignment vertical="center"/>
    </xf>
    <xf numFmtId="0" fontId="25" fillId="0" borderId="0" xfId="0" quotePrefix="1" applyFont="1" applyFill="1" applyBorder="1" applyAlignment="1">
      <alignment horizontal="left" vertical="center"/>
    </xf>
    <xf numFmtId="183" fontId="2" fillId="0" borderId="21" xfId="47" applyNumberFormat="1" applyFont="1" applyFill="1" applyBorder="1" applyAlignment="1">
      <alignment vertical="center"/>
    </xf>
    <xf numFmtId="0" fontId="16" fillId="0" borderId="44" xfId="0" applyFont="1" applyBorder="1" applyAlignment="1">
      <alignment vertical="center" wrapText="1"/>
    </xf>
    <xf numFmtId="0" fontId="27" fillId="0" borderId="45" xfId="0" applyFont="1" applyBorder="1" applyAlignment="1">
      <alignment vertical="center" wrapText="1"/>
    </xf>
    <xf numFmtId="194" fontId="76" fillId="0" borderId="20" xfId="47" applyNumberFormat="1" applyFont="1" applyFill="1" applyBorder="1" applyAlignment="1">
      <alignment horizontal="left" vertical="center" shrinkToFit="1"/>
    </xf>
    <xf numFmtId="0" fontId="2" fillId="24" borderId="0" xfId="0" applyFont="1" applyFill="1" applyAlignment="1">
      <alignment vertical="center"/>
    </xf>
    <xf numFmtId="0" fontId="50" fillId="24" borderId="0" xfId="0" applyFont="1" applyFill="1" applyAlignment="1">
      <alignment vertical="center"/>
    </xf>
    <xf numFmtId="0" fontId="17" fillId="24" borderId="0" xfId="0" applyFont="1" applyFill="1" applyAlignment="1">
      <alignment vertical="center"/>
    </xf>
    <xf numFmtId="49" fontId="2" fillId="24" borderId="0" xfId="40" applyNumberFormat="1" applyFont="1" applyFill="1" applyAlignment="1" applyProtection="1">
      <alignment vertical="center"/>
    </xf>
    <xf numFmtId="49" fontId="2" fillId="24" borderId="0" xfId="0" applyNumberFormat="1" applyFont="1" applyFill="1" applyAlignment="1">
      <alignment vertical="center"/>
    </xf>
    <xf numFmtId="0" fontId="2" fillId="25" borderId="0" xfId="0" applyFont="1" applyFill="1" applyAlignment="1">
      <alignment vertical="center"/>
    </xf>
    <xf numFmtId="0" fontId="0" fillId="25" borderId="0" xfId="0" applyFont="1" applyFill="1" applyAlignment="1">
      <alignment vertical="center"/>
    </xf>
    <xf numFmtId="0" fontId="17" fillId="25" borderId="0" xfId="0" applyFont="1" applyFill="1" applyAlignment="1">
      <alignment vertical="center"/>
    </xf>
    <xf numFmtId="0" fontId="50" fillId="25" borderId="0" xfId="0" applyFont="1" applyFill="1" applyAlignment="1">
      <alignment horizontal="center" vertical="center"/>
    </xf>
    <xf numFmtId="0" fontId="23" fillId="25" borderId="0" xfId="0" applyFont="1" applyFill="1" applyAlignment="1">
      <alignment vertical="center"/>
    </xf>
    <xf numFmtId="38" fontId="77" fillId="0" borderId="0" xfId="47" applyFont="1" applyFill="1" applyAlignment="1">
      <alignment horizontal="left" vertical="center"/>
    </xf>
    <xf numFmtId="0" fontId="78" fillId="0" borderId="0" xfId="0" quotePrefix="1" applyFont="1" applyFill="1" applyAlignment="1">
      <alignment horizontal="left" vertical="center"/>
    </xf>
    <xf numFmtId="0" fontId="78" fillId="0" borderId="0" xfId="0" quotePrefix="1" applyFont="1" applyAlignment="1">
      <alignment horizontal="left" vertical="center"/>
    </xf>
    <xf numFmtId="0" fontId="77" fillId="0" borderId="0" xfId="0" applyFont="1" applyFill="1" applyAlignment="1">
      <alignment horizontal="left" vertical="center"/>
    </xf>
    <xf numFmtId="38" fontId="78" fillId="0" borderId="0" xfId="47" quotePrefix="1" applyFont="1" applyFill="1" applyAlignment="1">
      <alignment horizontal="left" vertical="center"/>
    </xf>
    <xf numFmtId="0" fontId="78" fillId="0" borderId="0" xfId="57" quotePrefix="1" applyFont="1" applyFill="1" applyAlignment="1">
      <alignment horizontal="left" vertical="center"/>
    </xf>
    <xf numFmtId="0" fontId="78" fillId="0" borderId="0" xfId="0" quotePrefix="1" applyFont="1" applyFill="1" applyBorder="1" applyAlignment="1">
      <alignment horizontal="left" vertical="center"/>
    </xf>
    <xf numFmtId="0" fontId="79" fillId="0" borderId="0" xfId="0" applyFont="1" applyFill="1" applyAlignment="1">
      <alignment horizontal="left" vertical="center"/>
    </xf>
    <xf numFmtId="0" fontId="80" fillId="0" borderId="0" xfId="0" applyFont="1" applyFill="1" applyAlignment="1">
      <alignment vertical="center"/>
    </xf>
    <xf numFmtId="38" fontId="2" fillId="26" borderId="18" xfId="47" applyFont="1" applyFill="1" applyBorder="1" applyAlignment="1">
      <alignment horizontal="center" vertical="center"/>
    </xf>
    <xf numFmtId="38" fontId="2" fillId="26" borderId="17" xfId="47" applyFont="1" applyFill="1" applyBorder="1" applyAlignment="1">
      <alignment horizontal="center" vertical="center"/>
    </xf>
    <xf numFmtId="38" fontId="27" fillId="26" borderId="19" xfId="47" applyFont="1" applyFill="1" applyBorder="1" applyAlignment="1">
      <alignment horizontal="center" vertical="center"/>
    </xf>
    <xf numFmtId="0" fontId="27" fillId="26" borderId="13" xfId="0" applyFont="1" applyFill="1" applyBorder="1" applyAlignment="1">
      <alignment horizontal="center" vertical="center" shrinkToFit="1"/>
    </xf>
    <xf numFmtId="38" fontId="2" fillId="26" borderId="27" xfId="47" applyFont="1" applyFill="1" applyBorder="1" applyAlignment="1">
      <alignment horizontal="center" vertical="center"/>
    </xf>
    <xf numFmtId="0" fontId="2" fillId="26" borderId="26" xfId="47" quotePrefix="1" applyNumberFormat="1" applyFont="1" applyFill="1" applyBorder="1" applyAlignment="1">
      <alignment horizontal="center" vertical="center"/>
    </xf>
    <xf numFmtId="0" fontId="2" fillId="26" borderId="17" xfId="47" quotePrefix="1" applyNumberFormat="1" applyFont="1" applyFill="1" applyBorder="1" applyAlignment="1">
      <alignment horizontal="center" vertical="center"/>
    </xf>
    <xf numFmtId="38" fontId="2" fillId="26" borderId="29" xfId="47" applyFont="1" applyFill="1" applyBorder="1" applyAlignment="1">
      <alignment horizontal="center" vertical="center"/>
    </xf>
    <xf numFmtId="38" fontId="2" fillId="26" borderId="23" xfId="47" applyFont="1" applyFill="1" applyBorder="1" applyAlignment="1">
      <alignment horizontal="center" vertical="center"/>
    </xf>
    <xf numFmtId="38" fontId="2" fillId="26" borderId="25" xfId="47" applyFont="1" applyFill="1" applyBorder="1" applyAlignment="1">
      <alignment horizontal="center" vertical="center" shrinkToFit="1"/>
    </xf>
    <xf numFmtId="38" fontId="16" fillId="24" borderId="0" xfId="47" quotePrefix="1" applyFont="1" applyFill="1" applyAlignment="1">
      <alignment horizontal="right" vertical="center"/>
    </xf>
    <xf numFmtId="0" fontId="0" fillId="26" borderId="29" xfId="0" applyFont="1" applyFill="1" applyBorder="1" applyAlignment="1">
      <alignment horizontal="center" vertical="center" wrapText="1"/>
    </xf>
    <xf numFmtId="0" fontId="0" fillId="26" borderId="24" xfId="0" applyFont="1" applyFill="1" applyBorder="1" applyAlignment="1">
      <alignment horizontal="center" vertical="center" wrapText="1"/>
    </xf>
    <xf numFmtId="0" fontId="2" fillId="26" borderId="17" xfId="0" applyFont="1" applyFill="1" applyBorder="1" applyAlignment="1">
      <alignment horizontal="center" vertical="center"/>
    </xf>
    <xf numFmtId="0" fontId="27" fillId="26" borderId="13" xfId="0" applyFont="1" applyFill="1" applyBorder="1" applyAlignment="1">
      <alignment horizontal="center" vertical="center"/>
    </xf>
    <xf numFmtId="0" fontId="0" fillId="26" borderId="26" xfId="0" applyFont="1" applyFill="1" applyBorder="1" applyAlignment="1">
      <alignment horizontal="center" vertical="center"/>
    </xf>
    <xf numFmtId="185" fontId="2" fillId="26" borderId="16" xfId="47" applyNumberFormat="1" applyFont="1" applyFill="1" applyBorder="1" applyAlignment="1">
      <alignment horizontal="right" vertical="center"/>
    </xf>
    <xf numFmtId="0" fontId="2" fillId="26" borderId="26" xfId="0" quotePrefix="1" applyFont="1" applyFill="1" applyBorder="1" applyAlignment="1">
      <alignment horizontal="center" vertical="center"/>
    </xf>
    <xf numFmtId="0" fontId="0" fillId="26" borderId="26" xfId="0" quotePrefix="1" applyFont="1" applyFill="1" applyBorder="1" applyAlignment="1">
      <alignment horizontal="center" vertical="center"/>
    </xf>
    <xf numFmtId="0" fontId="2" fillId="26" borderId="18" xfId="0" applyFont="1" applyFill="1" applyBorder="1" applyAlignment="1">
      <alignment vertical="center"/>
    </xf>
    <xf numFmtId="0" fontId="2" fillId="26" borderId="14" xfId="0" quotePrefix="1" applyFont="1" applyFill="1" applyBorder="1" applyAlignment="1">
      <alignment horizontal="left" vertical="center"/>
    </xf>
    <xf numFmtId="0" fontId="0" fillId="26" borderId="14" xfId="0" quotePrefix="1" applyFont="1" applyFill="1" applyBorder="1" applyAlignment="1">
      <alignment horizontal="left" vertical="center"/>
    </xf>
    <xf numFmtId="0" fontId="2" fillId="26" borderId="27" xfId="0" quotePrefix="1" applyFont="1" applyFill="1" applyBorder="1" applyAlignment="1">
      <alignment horizontal="center" vertical="center"/>
    </xf>
    <xf numFmtId="0" fontId="2" fillId="26" borderId="14" xfId="0" applyFont="1" applyFill="1" applyBorder="1" applyAlignment="1">
      <alignment vertical="center"/>
    </xf>
    <xf numFmtId="0" fontId="2" fillId="26" borderId="17" xfId="0" applyFont="1" applyFill="1" applyBorder="1" applyAlignment="1">
      <alignment vertical="center"/>
    </xf>
    <xf numFmtId="0" fontId="2" fillId="26" borderId="14" xfId="0" applyFont="1" applyFill="1" applyBorder="1" applyAlignment="1">
      <alignment horizontal="center" vertical="center"/>
    </xf>
    <xf numFmtId="0" fontId="27" fillId="26" borderId="14" xfId="0" applyFont="1" applyFill="1" applyBorder="1" applyAlignment="1">
      <alignment horizontal="centerContinuous" vertical="center"/>
    </xf>
    <xf numFmtId="0" fontId="20" fillId="26" borderId="33" xfId="0" applyFont="1" applyFill="1" applyBorder="1" applyAlignment="1">
      <alignment horizontal="centerContinuous" vertical="center"/>
    </xf>
    <xf numFmtId="38" fontId="2" fillId="26" borderId="19" xfId="47" applyFont="1" applyFill="1" applyBorder="1" applyAlignment="1">
      <alignment horizontal="center" vertical="center"/>
    </xf>
    <xf numFmtId="0" fontId="0" fillId="26" borderId="13" xfId="0" applyFont="1" applyFill="1" applyBorder="1" applyAlignment="1">
      <alignment horizontal="center" vertical="center"/>
    </xf>
    <xf numFmtId="0" fontId="73" fillId="26" borderId="19" xfId="0" quotePrefix="1" applyFont="1" applyFill="1" applyBorder="1" applyAlignment="1">
      <alignment horizontal="center" vertical="center"/>
    </xf>
    <xf numFmtId="0" fontId="0" fillId="26" borderId="25" xfId="0" applyFont="1" applyFill="1" applyBorder="1" applyAlignment="1">
      <alignment horizontal="center" vertical="center" wrapText="1"/>
    </xf>
    <xf numFmtId="0" fontId="2" fillId="26" borderId="17" xfId="0" quotePrefix="1" applyFont="1" applyFill="1" applyBorder="1" applyAlignment="1">
      <alignment horizontal="center" vertical="center"/>
    </xf>
    <xf numFmtId="0" fontId="0" fillId="26" borderId="17" xfId="0" quotePrefix="1" applyFont="1" applyFill="1" applyBorder="1" applyAlignment="1">
      <alignment horizontal="center" vertical="center"/>
    </xf>
    <xf numFmtId="0" fontId="2" fillId="26" borderId="26" xfId="0" applyFont="1" applyFill="1" applyBorder="1" applyAlignment="1">
      <alignment horizontal="center" vertical="center"/>
    </xf>
    <xf numFmtId="0" fontId="0" fillId="26" borderId="17" xfId="0" applyFont="1" applyFill="1" applyBorder="1" applyAlignment="1">
      <alignment horizontal="center" vertical="center"/>
    </xf>
    <xf numFmtId="0" fontId="2" fillId="26" borderId="26" xfId="57" applyFont="1" applyFill="1" applyBorder="1" applyAlignment="1">
      <alignment horizontal="center" vertical="center"/>
    </xf>
    <xf numFmtId="185" fontId="2" fillId="26" borderId="16" xfId="48" applyNumberFormat="1" applyFont="1" applyFill="1" applyBorder="1" applyAlignment="1">
      <alignment vertical="center"/>
    </xf>
    <xf numFmtId="179" fontId="27" fillId="26" borderId="47" xfId="47" applyNumberFormat="1" applyFont="1" applyFill="1" applyBorder="1" applyAlignment="1">
      <alignment vertical="center" shrinkToFit="1"/>
    </xf>
    <xf numFmtId="179" fontId="27" fillId="26" borderId="49" xfId="47" applyNumberFormat="1" applyFont="1" applyFill="1" applyBorder="1" applyAlignment="1">
      <alignment vertical="center" shrinkToFit="1"/>
    </xf>
    <xf numFmtId="186" fontId="17" fillId="26" borderId="26" xfId="47" applyNumberFormat="1" applyFont="1" applyFill="1" applyBorder="1" applyAlignment="1">
      <alignment vertical="center"/>
    </xf>
    <xf numFmtId="186" fontId="17" fillId="26" borderId="27" xfId="47" applyNumberFormat="1" applyFont="1" applyFill="1" applyBorder="1" applyAlignment="1">
      <alignment vertical="center"/>
    </xf>
    <xf numFmtId="186" fontId="72" fillId="26" borderId="26" xfId="47" applyNumberFormat="1" applyFont="1" applyFill="1" applyBorder="1" applyAlignment="1">
      <alignment vertical="center"/>
    </xf>
    <xf numFmtId="179" fontId="27" fillId="26" borderId="49" xfId="47" applyNumberFormat="1" applyFont="1" applyFill="1" applyBorder="1" applyAlignment="1">
      <alignment vertical="center"/>
    </xf>
    <xf numFmtId="0" fontId="2" fillId="26" borderId="26" xfId="47" applyNumberFormat="1" applyFont="1" applyFill="1" applyBorder="1" applyAlignment="1">
      <alignment horizontal="center" vertical="center"/>
    </xf>
    <xf numFmtId="0" fontId="2" fillId="26" borderId="17" xfId="47" applyNumberFormat="1" applyFont="1" applyFill="1" applyBorder="1" applyAlignment="1">
      <alignment horizontal="center" vertical="center"/>
    </xf>
    <xf numFmtId="0" fontId="0" fillId="26" borderId="27" xfId="0" quotePrefix="1" applyFont="1" applyFill="1" applyBorder="1" applyAlignment="1">
      <alignment horizontal="center" vertical="center"/>
    </xf>
    <xf numFmtId="0" fontId="0" fillId="26" borderId="14" xfId="0" applyFont="1" applyFill="1" applyBorder="1" applyAlignment="1">
      <alignment vertical="center"/>
    </xf>
    <xf numFmtId="0" fontId="0" fillId="26" borderId="0" xfId="0" applyFont="1" applyFill="1" applyBorder="1" applyAlignment="1">
      <alignment vertical="center"/>
    </xf>
    <xf numFmtId="0" fontId="0" fillId="26" borderId="18" xfId="0" applyFont="1" applyFill="1" applyBorder="1" applyAlignment="1">
      <alignment vertical="center"/>
    </xf>
    <xf numFmtId="0" fontId="0" fillId="26" borderId="21" xfId="0" applyFont="1" applyFill="1" applyBorder="1" applyAlignment="1">
      <alignment vertical="center" shrinkToFit="1"/>
    </xf>
    <xf numFmtId="0" fontId="73" fillId="26" borderId="31" xfId="0" applyFont="1" applyFill="1" applyBorder="1" applyAlignment="1">
      <alignment vertical="center"/>
    </xf>
    <xf numFmtId="0" fontId="73" fillId="26" borderId="40" xfId="0" applyFont="1" applyFill="1" applyBorder="1" applyAlignment="1">
      <alignment vertical="center" shrinkToFit="1"/>
    </xf>
    <xf numFmtId="0" fontId="0" fillId="26" borderId="0" xfId="0" quotePrefix="1" applyFont="1" applyFill="1" applyBorder="1" applyAlignment="1">
      <alignment horizontal="left" vertical="center" shrinkToFit="1"/>
    </xf>
    <xf numFmtId="38" fontId="73" fillId="26" borderId="14" xfId="47" applyFont="1" applyFill="1" applyBorder="1" applyAlignment="1">
      <alignment vertical="center"/>
    </xf>
    <xf numFmtId="38" fontId="73" fillId="26" borderId="0" xfId="47" applyFont="1" applyFill="1" applyBorder="1" applyAlignment="1">
      <alignment vertical="center" shrinkToFit="1"/>
    </xf>
    <xf numFmtId="0" fontId="2" fillId="26" borderId="14" xfId="0" quotePrefix="1" applyFont="1" applyFill="1" applyBorder="1" applyAlignment="1">
      <alignment horizontal="center" vertical="center"/>
    </xf>
    <xf numFmtId="0" fontId="0" fillId="26" borderId="0" xfId="0" applyFont="1" applyFill="1" applyBorder="1" applyAlignment="1">
      <alignment vertical="center" shrinkToFit="1"/>
    </xf>
    <xf numFmtId="178" fontId="73" fillId="26" borderId="14" xfId="47" applyNumberFormat="1" applyFont="1" applyFill="1" applyBorder="1" applyAlignment="1">
      <alignment vertical="center"/>
    </xf>
    <xf numFmtId="178" fontId="73" fillId="26" borderId="0" xfId="47" applyNumberFormat="1" applyFont="1" applyFill="1" applyBorder="1" applyAlignment="1">
      <alignment vertical="center" shrinkToFit="1"/>
    </xf>
    <xf numFmtId="0" fontId="0" fillId="26" borderId="14" xfId="0" applyFont="1" applyFill="1" applyBorder="1" applyAlignment="1">
      <alignment horizontal="left" vertical="center"/>
    </xf>
    <xf numFmtId="0" fontId="0" fillId="26" borderId="0" xfId="0" applyFont="1" applyFill="1" applyBorder="1" applyAlignment="1">
      <alignment horizontal="left" vertical="center" shrinkToFit="1"/>
    </xf>
    <xf numFmtId="0" fontId="73" fillId="26" borderId="14" xfId="0" applyFont="1" applyFill="1" applyBorder="1" applyAlignment="1">
      <alignment vertical="center"/>
    </xf>
    <xf numFmtId="0" fontId="73" fillId="26" borderId="0" xfId="0" applyFont="1" applyFill="1" applyBorder="1" applyAlignment="1">
      <alignment vertical="center" shrinkToFit="1"/>
    </xf>
    <xf numFmtId="178" fontId="73" fillId="26" borderId="31" xfId="47" applyNumberFormat="1" applyFont="1" applyFill="1" applyBorder="1" applyAlignment="1">
      <alignment vertical="center"/>
    </xf>
    <xf numFmtId="178" fontId="73" fillId="26" borderId="40" xfId="47" applyNumberFormat="1" applyFont="1" applyFill="1" applyBorder="1" applyAlignment="1">
      <alignment vertical="center" shrinkToFit="1"/>
    </xf>
    <xf numFmtId="178" fontId="73" fillId="26" borderId="19" xfId="47" applyNumberFormat="1" applyFont="1" applyFill="1" applyBorder="1" applyAlignment="1">
      <alignment vertical="center"/>
    </xf>
    <xf numFmtId="178" fontId="73" fillId="26" borderId="20" xfId="47" applyNumberFormat="1" applyFont="1" applyFill="1" applyBorder="1" applyAlignment="1">
      <alignment vertical="center" shrinkToFit="1"/>
    </xf>
    <xf numFmtId="178" fontId="2" fillId="26" borderId="14" xfId="47" quotePrefix="1" applyNumberFormat="1" applyFont="1" applyFill="1" applyBorder="1" applyAlignment="1">
      <alignment horizontal="center" vertical="center"/>
    </xf>
    <xf numFmtId="178" fontId="2" fillId="26" borderId="0" xfId="47" quotePrefix="1" applyNumberFormat="1" applyFont="1" applyFill="1" applyBorder="1" applyAlignment="1">
      <alignment horizontal="center" vertical="center" shrinkToFit="1"/>
    </xf>
    <xf numFmtId="0" fontId="0" fillId="26" borderId="50" xfId="0" quotePrefix="1" applyFont="1" applyFill="1" applyBorder="1" applyAlignment="1">
      <alignment horizontal="left" vertical="center"/>
    </xf>
    <xf numFmtId="0" fontId="0" fillId="26" borderId="51" xfId="0" quotePrefix="1" applyFont="1" applyFill="1" applyBorder="1" applyAlignment="1">
      <alignment horizontal="left" vertical="center" shrinkToFit="1"/>
    </xf>
    <xf numFmtId="0" fontId="0" fillId="26" borderId="18" xfId="0" quotePrefix="1" applyFont="1" applyFill="1" applyBorder="1" applyAlignment="1">
      <alignment horizontal="center" vertical="center"/>
    </xf>
    <xf numFmtId="0" fontId="0" fillId="26" borderId="21" xfId="0" quotePrefix="1" applyFont="1" applyFill="1" applyBorder="1" applyAlignment="1">
      <alignment horizontal="center" vertical="center" shrinkToFit="1"/>
    </xf>
    <xf numFmtId="0" fontId="73" fillId="26" borderId="20" xfId="0" quotePrefix="1" applyFont="1" applyFill="1" applyBorder="1" applyAlignment="1">
      <alignment horizontal="center" vertical="center" shrinkToFit="1"/>
    </xf>
    <xf numFmtId="0" fontId="0" fillId="26" borderId="18" xfId="0" quotePrefix="1" applyFont="1" applyFill="1" applyBorder="1" applyAlignment="1">
      <alignment horizontal="left" vertical="center"/>
    </xf>
    <xf numFmtId="0" fontId="0" fillId="26" borderId="21" xfId="0" quotePrefix="1" applyFont="1" applyFill="1" applyBorder="1" applyAlignment="1">
      <alignment horizontal="left" vertical="center" shrinkToFit="1"/>
    </xf>
    <xf numFmtId="0" fontId="2" fillId="26" borderId="0" xfId="0" quotePrefix="1" applyFont="1" applyFill="1" applyBorder="1" applyAlignment="1">
      <alignment horizontal="center" vertical="center" shrinkToFit="1"/>
    </xf>
    <xf numFmtId="0" fontId="2" fillId="26" borderId="19" xfId="0" applyFont="1" applyFill="1" applyBorder="1" applyAlignment="1">
      <alignment horizontal="center" vertical="center"/>
    </xf>
    <xf numFmtId="178" fontId="73" fillId="26" borderId="19" xfId="47" applyNumberFormat="1" applyFont="1" applyFill="1" applyBorder="1" applyAlignment="1">
      <alignment horizontal="center" vertical="center"/>
    </xf>
    <xf numFmtId="178" fontId="73" fillId="26" borderId="20" xfId="47" applyNumberFormat="1" applyFont="1" applyFill="1" applyBorder="1" applyAlignment="1">
      <alignment horizontal="center" vertical="center" shrinkToFit="1"/>
    </xf>
    <xf numFmtId="185" fontId="2" fillId="26" borderId="19" xfId="47" applyNumberFormat="1" applyFont="1" applyFill="1" applyBorder="1" applyAlignment="1">
      <alignment horizontal="right" vertical="center"/>
    </xf>
    <xf numFmtId="0" fontId="0" fillId="26" borderId="17" xfId="0" applyFont="1" applyFill="1" applyBorder="1" applyAlignment="1">
      <alignment vertical="center"/>
    </xf>
    <xf numFmtId="185" fontId="2" fillId="26" borderId="17" xfId="47" applyNumberFormat="1" applyFont="1" applyFill="1" applyBorder="1" applyAlignment="1">
      <alignment horizontal="right" vertical="center"/>
    </xf>
    <xf numFmtId="38" fontId="27" fillId="26" borderId="16" xfId="47" applyFont="1" applyFill="1" applyBorder="1" applyAlignment="1">
      <alignment vertical="center" shrinkToFit="1"/>
    </xf>
    <xf numFmtId="0" fontId="0" fillId="26" borderId="49" xfId="0" quotePrefix="1" applyFont="1" applyFill="1" applyBorder="1" applyAlignment="1">
      <alignment horizontal="center" vertical="center"/>
    </xf>
    <xf numFmtId="204" fontId="2" fillId="26" borderId="14" xfId="0" applyNumberFormat="1" applyFont="1" applyFill="1" applyBorder="1" applyAlignment="1">
      <alignment horizontal="left" vertical="center"/>
    </xf>
    <xf numFmtId="204" fontId="2" fillId="26" borderId="33" xfId="0" applyNumberFormat="1" applyFont="1" applyFill="1" applyBorder="1" applyAlignment="1">
      <alignment horizontal="left" vertical="center" shrinkToFit="1"/>
    </xf>
    <xf numFmtId="0" fontId="2" fillId="26" borderId="14" xfId="0" applyFont="1" applyFill="1" applyBorder="1" applyAlignment="1">
      <alignment horizontal="left" vertical="center"/>
    </xf>
    <xf numFmtId="0" fontId="0" fillId="26" borderId="33" xfId="0" applyFont="1" applyFill="1" applyBorder="1" applyAlignment="1">
      <alignment horizontal="left" vertical="center" shrinkToFit="1"/>
    </xf>
    <xf numFmtId="38" fontId="17" fillId="26" borderId="14" xfId="47" applyFont="1" applyFill="1" applyBorder="1" applyAlignment="1">
      <alignment vertical="center"/>
    </xf>
    <xf numFmtId="38" fontId="27" fillId="26" borderId="33" xfId="47" applyFont="1" applyFill="1" applyBorder="1" applyAlignment="1">
      <alignment vertical="center" shrinkToFit="1"/>
    </xf>
    <xf numFmtId="0" fontId="0" fillId="26" borderId="33" xfId="0" quotePrefix="1" applyFont="1" applyFill="1" applyBorder="1" applyAlignment="1">
      <alignment horizontal="left" vertical="center" shrinkToFit="1"/>
    </xf>
    <xf numFmtId="0" fontId="2" fillId="26" borderId="43" xfId="0" applyFont="1" applyFill="1" applyBorder="1" applyAlignment="1">
      <alignment vertical="center" shrinkToFit="1"/>
    </xf>
    <xf numFmtId="0" fontId="0" fillId="26" borderId="33" xfId="0" applyFont="1" applyFill="1" applyBorder="1" applyAlignment="1">
      <alignment vertical="center" shrinkToFit="1"/>
    </xf>
    <xf numFmtId="38" fontId="72" fillId="26" borderId="14" xfId="47" applyFont="1" applyFill="1" applyBorder="1" applyAlignment="1">
      <alignment vertical="center"/>
    </xf>
    <xf numFmtId="38" fontId="73" fillId="26" borderId="33" xfId="47" applyFont="1" applyFill="1" applyBorder="1" applyAlignment="1">
      <alignment vertical="center" shrinkToFit="1"/>
    </xf>
    <xf numFmtId="38" fontId="2" fillId="26" borderId="26" xfId="47" applyFont="1" applyFill="1" applyBorder="1" applyAlignment="1">
      <alignment horizontal="center" vertical="center"/>
    </xf>
    <xf numFmtId="38" fontId="27" fillId="26" borderId="16" xfId="47" applyFont="1" applyFill="1" applyBorder="1" applyAlignment="1">
      <alignment horizontal="center" vertical="center" shrinkToFit="1"/>
    </xf>
    <xf numFmtId="186" fontId="2" fillId="26" borderId="27" xfId="47" applyNumberFormat="1" applyFont="1" applyFill="1" applyBorder="1" applyAlignment="1">
      <alignment vertical="center"/>
    </xf>
    <xf numFmtId="186" fontId="2" fillId="26" borderId="26" xfId="47" applyNumberFormat="1" applyFont="1" applyFill="1" applyBorder="1" applyAlignment="1">
      <alignment vertical="center"/>
    </xf>
    <xf numFmtId="0" fontId="73" fillId="26" borderId="14" xfId="0" quotePrefix="1" applyFont="1" applyFill="1" applyBorder="1" applyAlignment="1">
      <alignment horizontal="center" vertical="center"/>
    </xf>
    <xf numFmtId="0" fontId="73" fillId="26" borderId="0" xfId="0" quotePrefix="1" applyFont="1" applyFill="1" applyBorder="1" applyAlignment="1">
      <alignment horizontal="center" vertical="center" shrinkToFit="1"/>
    </xf>
    <xf numFmtId="0" fontId="0" fillId="26" borderId="2" xfId="0" quotePrefix="1" applyFont="1" applyFill="1" applyBorder="1" applyAlignment="1">
      <alignment horizontal="center" vertical="center"/>
    </xf>
    <xf numFmtId="0" fontId="0" fillId="26" borderId="2" xfId="0" quotePrefix="1" applyFont="1" applyFill="1" applyBorder="1" applyAlignment="1">
      <alignment horizontal="center" vertical="center" shrinkToFit="1"/>
    </xf>
    <xf numFmtId="178" fontId="2" fillId="26" borderId="0" xfId="47" applyNumberFormat="1" applyFont="1" applyFill="1" applyBorder="1" applyAlignment="1">
      <alignment vertical="center" shrinkToFit="1"/>
    </xf>
    <xf numFmtId="185" fontId="2" fillId="26" borderId="13" xfId="47" applyNumberFormat="1" applyFont="1" applyFill="1" applyBorder="1" applyAlignment="1">
      <alignment horizontal="right" vertical="center"/>
    </xf>
    <xf numFmtId="185" fontId="2" fillId="26" borderId="14" xfId="47" applyNumberFormat="1" applyFont="1" applyFill="1" applyBorder="1" applyAlignment="1">
      <alignment horizontal="right" vertical="center"/>
    </xf>
    <xf numFmtId="185" fontId="2" fillId="26" borderId="0" xfId="47" applyNumberFormat="1" applyFont="1" applyFill="1" applyBorder="1" applyAlignment="1">
      <alignment horizontal="right" vertical="center"/>
    </xf>
    <xf numFmtId="185" fontId="2" fillId="26" borderId="20" xfId="47" applyNumberFormat="1" applyFont="1" applyFill="1" applyBorder="1" applyAlignment="1">
      <alignment horizontal="right" vertical="center"/>
    </xf>
    <xf numFmtId="185" fontId="2" fillId="26" borderId="18" xfId="47" applyNumberFormat="1" applyFont="1" applyFill="1" applyBorder="1" applyAlignment="1">
      <alignment horizontal="right" vertical="center"/>
    </xf>
    <xf numFmtId="185" fontId="2" fillId="26" borderId="21" xfId="47" applyNumberFormat="1" applyFont="1" applyFill="1" applyBorder="1" applyAlignment="1">
      <alignment horizontal="right" vertical="center"/>
    </xf>
    <xf numFmtId="185" fontId="2" fillId="26" borderId="26" xfId="47" applyNumberFormat="1" applyFont="1" applyFill="1" applyBorder="1" applyAlignment="1">
      <alignment horizontal="right" vertical="center"/>
    </xf>
    <xf numFmtId="0" fontId="0" fillId="26" borderId="2" xfId="0" applyFont="1" applyFill="1" applyBorder="1" applyAlignment="1">
      <alignment horizontal="right" vertical="center"/>
    </xf>
    <xf numFmtId="0" fontId="0" fillId="26" borderId="20" xfId="0" quotePrefix="1" applyFont="1" applyFill="1" applyBorder="1" applyAlignment="1">
      <alignment horizontal="center" vertical="center"/>
    </xf>
    <xf numFmtId="0" fontId="0" fillId="26" borderId="20" xfId="0" quotePrefix="1" applyFont="1" applyFill="1" applyBorder="1" applyAlignment="1">
      <alignment horizontal="center" vertical="center" shrinkToFit="1"/>
    </xf>
    <xf numFmtId="0" fontId="2" fillId="26" borderId="13" xfId="0" applyFont="1" applyFill="1" applyBorder="1" applyAlignment="1">
      <alignment vertical="center"/>
    </xf>
    <xf numFmtId="38" fontId="27" fillId="26" borderId="30" xfId="47" applyFont="1" applyFill="1" applyBorder="1" applyAlignment="1">
      <alignment vertical="center" shrinkToFit="1"/>
    </xf>
    <xf numFmtId="38" fontId="27" fillId="26" borderId="13" xfId="47" applyFont="1" applyFill="1" applyBorder="1" applyAlignment="1">
      <alignment vertical="center" shrinkToFit="1"/>
    </xf>
    <xf numFmtId="0" fontId="2" fillId="26" borderId="13" xfId="0" applyFont="1" applyFill="1" applyBorder="1" applyAlignment="1">
      <alignment horizontal="left" vertical="center"/>
    </xf>
    <xf numFmtId="0" fontId="2" fillId="26" borderId="13" xfId="0" quotePrefix="1" applyFont="1" applyFill="1" applyBorder="1" applyAlignment="1">
      <alignment horizontal="left" vertical="center"/>
    </xf>
    <xf numFmtId="40" fontId="73" fillId="26" borderId="13" xfId="47" applyNumberFormat="1" applyFont="1" applyFill="1" applyBorder="1" applyAlignment="1">
      <alignment vertical="center" shrinkToFit="1"/>
    </xf>
    <xf numFmtId="40" fontId="27" fillId="26" borderId="16" xfId="47" applyNumberFormat="1" applyFont="1" applyFill="1" applyBorder="1" applyAlignment="1">
      <alignment vertical="center" shrinkToFit="1"/>
    </xf>
    <xf numFmtId="178" fontId="2" fillId="26" borderId="26" xfId="47" applyNumberFormat="1" applyFont="1" applyFill="1" applyBorder="1" applyAlignment="1">
      <alignment vertical="center"/>
    </xf>
    <xf numFmtId="178" fontId="2" fillId="26" borderId="27" xfId="47" applyNumberFormat="1" applyFont="1" applyFill="1" applyBorder="1" applyAlignment="1">
      <alignment vertical="center"/>
    </xf>
    <xf numFmtId="178" fontId="2" fillId="26" borderId="2" xfId="47" applyNumberFormat="1" applyFont="1" applyFill="1" applyBorder="1" applyAlignment="1">
      <alignment vertical="center"/>
    </xf>
    <xf numFmtId="0" fontId="2" fillId="26" borderId="17" xfId="0" quotePrefix="1" applyFont="1" applyFill="1" applyBorder="1" applyAlignment="1">
      <alignment horizontal="center" vertical="center" shrinkToFit="1"/>
    </xf>
    <xf numFmtId="49" fontId="2" fillId="26" borderId="14" xfId="0" applyNumberFormat="1" applyFont="1" applyFill="1" applyBorder="1" applyAlignment="1">
      <alignment horizontal="right" vertical="center"/>
    </xf>
    <xf numFmtId="0" fontId="0" fillId="26" borderId="17" xfId="0" applyFill="1" applyBorder="1" applyAlignment="1">
      <alignment horizontal="center" vertical="center"/>
    </xf>
    <xf numFmtId="0" fontId="0" fillId="26" borderId="17" xfId="0" quotePrefix="1" applyFill="1" applyBorder="1" applyAlignment="1">
      <alignment horizontal="center" vertical="center" shrinkToFit="1"/>
    </xf>
    <xf numFmtId="0" fontId="17" fillId="26" borderId="41" xfId="0" applyFont="1" applyFill="1" applyBorder="1" applyAlignment="1">
      <alignment vertical="center" shrinkToFit="1"/>
    </xf>
    <xf numFmtId="0" fontId="17" fillId="26" borderId="13" xfId="0" applyFont="1" applyFill="1" applyBorder="1" applyAlignment="1">
      <alignment vertical="center" shrinkToFit="1"/>
    </xf>
    <xf numFmtId="0" fontId="17" fillId="26" borderId="13" xfId="0" quotePrefix="1" applyFont="1" applyFill="1" applyBorder="1" applyAlignment="1">
      <alignment vertical="center" shrinkToFit="1"/>
    </xf>
    <xf numFmtId="0" fontId="2" fillId="26" borderId="21" xfId="0" applyFont="1" applyFill="1" applyBorder="1" applyAlignment="1">
      <alignment vertical="center"/>
    </xf>
    <xf numFmtId="0" fontId="17" fillId="26" borderId="20" xfId="0" applyFont="1" applyFill="1" applyBorder="1" applyAlignment="1">
      <alignment vertical="center"/>
    </xf>
    <xf numFmtId="38" fontId="1" fillId="0" borderId="21" xfId="47" quotePrefix="1" applyFont="1" applyFill="1" applyBorder="1" applyAlignment="1">
      <alignment horizontal="centerContinuous" vertical="center"/>
    </xf>
    <xf numFmtId="38" fontId="1" fillId="0" borderId="18" xfId="47" quotePrefix="1" applyFont="1" applyFill="1" applyBorder="1" applyAlignment="1">
      <alignment horizontal="centerContinuous" vertical="center"/>
    </xf>
    <xf numFmtId="185" fontId="2" fillId="24" borderId="28" xfId="47" applyNumberFormat="1" applyFont="1" applyFill="1" applyBorder="1" applyAlignment="1">
      <alignment vertical="center" shrinkToFit="1"/>
    </xf>
    <xf numFmtId="185" fontId="0" fillId="0" borderId="28" xfId="47" applyNumberFormat="1" applyFont="1" applyFill="1" applyBorder="1" applyAlignment="1">
      <alignment vertical="center"/>
    </xf>
    <xf numFmtId="0" fontId="0" fillId="26" borderId="29" xfId="0" quotePrefix="1" applyFont="1" applyFill="1" applyBorder="1" applyAlignment="1">
      <alignment horizontal="center" vertical="center" wrapText="1"/>
    </xf>
    <xf numFmtId="0" fontId="0" fillId="26" borderId="23" xfId="0" quotePrefix="1" applyFill="1" applyBorder="1" applyAlignment="1">
      <alignment horizontal="center" vertical="center" wrapText="1"/>
    </xf>
    <xf numFmtId="0" fontId="0" fillId="26" borderId="32" xfId="0" quotePrefix="1" applyFont="1" applyFill="1" applyBorder="1" applyAlignment="1">
      <alignment horizontal="center" vertical="center" wrapText="1"/>
    </xf>
    <xf numFmtId="185" fontId="17" fillId="0" borderId="39" xfId="47" applyNumberFormat="1" applyFont="1" applyFill="1" applyBorder="1" applyAlignment="1">
      <alignment vertical="center"/>
    </xf>
    <xf numFmtId="185" fontId="17" fillId="0" borderId="32" xfId="47" applyNumberFormat="1" applyFont="1" applyFill="1" applyBorder="1" applyAlignment="1">
      <alignment vertical="center"/>
    </xf>
    <xf numFmtId="185" fontId="72" fillId="0" borderId="39" xfId="47" applyNumberFormat="1" applyFont="1" applyFill="1" applyBorder="1" applyAlignment="1">
      <alignment vertical="center"/>
    </xf>
    <xf numFmtId="38" fontId="27" fillId="26" borderId="13" xfId="47" applyFont="1" applyFill="1" applyBorder="1" applyAlignment="1">
      <alignment horizontal="center" vertical="center" shrinkToFit="1"/>
    </xf>
    <xf numFmtId="189" fontId="2" fillId="0" borderId="14" xfId="47" applyNumberFormat="1" applyFont="1" applyFill="1" applyBorder="1" applyAlignment="1">
      <alignment vertical="center"/>
    </xf>
    <xf numFmtId="186" fontId="2" fillId="0" borderId="13" xfId="47" applyNumberFormat="1" applyFont="1" applyFill="1" applyBorder="1" applyAlignment="1">
      <alignment vertical="center"/>
    </xf>
    <xf numFmtId="186" fontId="2" fillId="0" borderId="14" xfId="47" applyNumberFormat="1" applyFont="1" applyFill="1" applyBorder="1" applyAlignment="1">
      <alignment vertical="center"/>
    </xf>
    <xf numFmtId="186" fontId="2" fillId="0" borderId="39" xfId="47" applyNumberFormat="1" applyFont="1" applyFill="1" applyBorder="1" applyAlignment="1">
      <alignment vertical="center"/>
    </xf>
    <xf numFmtId="186" fontId="2" fillId="0" borderId="32" xfId="47" applyNumberFormat="1" applyFont="1" applyFill="1" applyBorder="1" applyAlignment="1">
      <alignment vertical="center"/>
    </xf>
    <xf numFmtId="38" fontId="27" fillId="26" borderId="37" xfId="47" applyFont="1" applyFill="1" applyBorder="1" applyAlignment="1">
      <alignment horizontal="center" vertical="center" shrinkToFit="1"/>
    </xf>
    <xf numFmtId="189" fontId="2" fillId="0" borderId="37" xfId="47" applyNumberFormat="1" applyFont="1" applyFill="1" applyBorder="1" applyAlignment="1">
      <alignment vertical="center"/>
    </xf>
    <xf numFmtId="189" fontId="2" fillId="0" borderId="38" xfId="47" applyNumberFormat="1" applyFont="1" applyFill="1" applyBorder="1" applyAlignment="1">
      <alignment vertical="center"/>
    </xf>
    <xf numFmtId="189" fontId="0" fillId="0" borderId="13" xfId="47" applyNumberFormat="1" applyFont="1" applyFill="1" applyBorder="1" applyAlignment="1">
      <alignment vertical="center"/>
    </xf>
    <xf numFmtId="186" fontId="0" fillId="0" borderId="13" xfId="47" applyNumberFormat="1" applyFont="1" applyFill="1" applyBorder="1" applyAlignment="1">
      <alignment vertical="center"/>
    </xf>
    <xf numFmtId="0" fontId="0" fillId="26" borderId="39" xfId="0" applyFont="1" applyFill="1" applyBorder="1" applyAlignment="1">
      <alignment horizontal="center" vertical="center"/>
    </xf>
    <xf numFmtId="186" fontId="0" fillId="0" borderId="39" xfId="47" applyNumberFormat="1" applyFont="1" applyFill="1" applyBorder="1" applyAlignment="1">
      <alignment vertical="center"/>
    </xf>
    <xf numFmtId="189" fontId="0" fillId="0" borderId="37" xfId="47" applyNumberFormat="1" applyFont="1" applyFill="1" applyBorder="1" applyAlignment="1">
      <alignment vertical="center"/>
    </xf>
    <xf numFmtId="181" fontId="2" fillId="0" borderId="13" xfId="47" applyNumberFormat="1" applyFont="1" applyFill="1" applyBorder="1" applyAlignment="1">
      <alignment vertical="center"/>
    </xf>
    <xf numFmtId="181" fontId="2" fillId="0" borderId="14" xfId="47" applyNumberFormat="1" applyFont="1" applyFill="1" applyBorder="1" applyAlignment="1">
      <alignment vertical="center"/>
    </xf>
    <xf numFmtId="178" fontId="2" fillId="0" borderId="13" xfId="47" applyNumberFormat="1" applyFont="1" applyFill="1" applyBorder="1" applyAlignment="1">
      <alignment vertical="center"/>
    </xf>
    <xf numFmtId="178" fontId="2" fillId="0" borderId="14" xfId="47" applyNumberFormat="1" applyFont="1" applyFill="1" applyBorder="1" applyAlignment="1">
      <alignment vertical="center"/>
    </xf>
    <xf numFmtId="178" fontId="2" fillId="0" borderId="39" xfId="47" applyNumberFormat="1" applyFont="1" applyFill="1" applyBorder="1" applyAlignment="1">
      <alignment vertical="center"/>
    </xf>
    <xf numFmtId="178" fontId="2" fillId="0" borderId="32" xfId="47" applyNumberFormat="1" applyFont="1" applyFill="1" applyBorder="1" applyAlignment="1">
      <alignment vertical="center"/>
    </xf>
    <xf numFmtId="178" fontId="2" fillId="0" borderId="52" xfId="47" applyNumberFormat="1" applyFont="1" applyFill="1" applyBorder="1" applyAlignment="1">
      <alignment vertical="center"/>
    </xf>
    <xf numFmtId="181" fontId="2" fillId="0" borderId="37" xfId="47" applyNumberFormat="1" applyFont="1" applyFill="1" applyBorder="1" applyAlignment="1">
      <alignment vertical="center"/>
    </xf>
    <xf numFmtId="181" fontId="2" fillId="0" borderId="38" xfId="47" applyNumberFormat="1" applyFont="1" applyFill="1" applyBorder="1" applyAlignment="1">
      <alignment vertical="center"/>
    </xf>
    <xf numFmtId="181" fontId="2" fillId="0" borderId="42" xfId="47" applyNumberFormat="1" applyFont="1" applyFill="1" applyBorder="1" applyAlignment="1">
      <alignment vertical="center"/>
    </xf>
    <xf numFmtId="205" fontId="2" fillId="0" borderId="13" xfId="47" applyNumberFormat="1" applyFont="1" applyFill="1" applyBorder="1" applyAlignment="1">
      <alignment vertical="center"/>
    </xf>
    <xf numFmtId="205" fontId="2" fillId="0" borderId="14" xfId="47" applyNumberFormat="1" applyFont="1" applyFill="1" applyBorder="1" applyAlignment="1">
      <alignment vertical="center"/>
    </xf>
    <xf numFmtId="205" fontId="2" fillId="0" borderId="0" xfId="47" applyNumberFormat="1" applyFont="1" applyFill="1" applyBorder="1" applyAlignment="1">
      <alignment vertical="center"/>
    </xf>
    <xf numFmtId="205" fontId="2" fillId="0" borderId="39" xfId="47" applyNumberFormat="1" applyFont="1" applyFill="1" applyBorder="1" applyAlignment="1">
      <alignment vertical="center"/>
    </xf>
    <xf numFmtId="205" fontId="2" fillId="0" borderId="32" xfId="47" applyNumberFormat="1" applyFont="1" applyFill="1" applyBorder="1" applyAlignment="1">
      <alignment vertical="center"/>
    </xf>
    <xf numFmtId="205" fontId="2" fillId="0" borderId="52" xfId="47" applyNumberFormat="1" applyFont="1" applyFill="1" applyBorder="1" applyAlignment="1">
      <alignment vertical="center"/>
    </xf>
    <xf numFmtId="205" fontId="2" fillId="0" borderId="37" xfId="47" applyNumberFormat="1" applyFont="1" applyFill="1" applyBorder="1" applyAlignment="1">
      <alignment vertical="center"/>
    </xf>
    <xf numFmtId="205" fontId="2" fillId="0" borderId="38" xfId="47" applyNumberFormat="1" applyFont="1" applyFill="1" applyBorder="1" applyAlignment="1">
      <alignment vertical="center"/>
    </xf>
    <xf numFmtId="205" fontId="2" fillId="0" borderId="42" xfId="47" applyNumberFormat="1" applyFont="1" applyFill="1" applyBorder="1" applyAlignment="1">
      <alignment vertical="center"/>
    </xf>
    <xf numFmtId="0" fontId="0" fillId="26" borderId="39" xfId="0" quotePrefix="1" applyFont="1" applyFill="1" applyBorder="1" applyAlignment="1">
      <alignment horizontal="center" vertical="center" shrinkToFit="1"/>
    </xf>
    <xf numFmtId="205" fontId="2" fillId="0" borderId="28" xfId="47" applyNumberFormat="1" applyFont="1" applyFill="1" applyBorder="1" applyAlignment="1">
      <alignment vertical="center"/>
    </xf>
    <xf numFmtId="205" fontId="2" fillId="0" borderId="22" xfId="47" applyNumberFormat="1" applyFont="1" applyFill="1" applyBorder="1" applyAlignment="1">
      <alignment vertical="center"/>
    </xf>
    <xf numFmtId="205" fontId="2" fillId="0" borderId="24" xfId="47" applyNumberFormat="1" applyFont="1" applyFill="1" applyBorder="1" applyAlignment="1">
      <alignment vertical="center"/>
    </xf>
    <xf numFmtId="0" fontId="27" fillId="26" borderId="37" xfId="0" applyFont="1" applyFill="1" applyBorder="1" applyAlignment="1">
      <alignment horizontal="center" vertical="center" shrinkToFit="1"/>
    </xf>
    <xf numFmtId="206" fontId="0" fillId="0" borderId="13" xfId="0" applyNumberFormat="1" applyBorder="1" applyAlignment="1">
      <alignment vertical="center"/>
    </xf>
    <xf numFmtId="206" fontId="0" fillId="0" borderId="14" xfId="0" applyNumberFormat="1" applyBorder="1" applyAlignment="1">
      <alignment vertical="center"/>
    </xf>
    <xf numFmtId="206" fontId="2" fillId="0" borderId="14" xfId="47" applyNumberFormat="1" applyFont="1" applyFill="1" applyBorder="1" applyAlignment="1">
      <alignment vertical="center"/>
    </xf>
    <xf numFmtId="206" fontId="2" fillId="0" borderId="13" xfId="47" applyNumberFormat="1" applyFont="1" applyFill="1" applyBorder="1" applyAlignment="1">
      <alignment vertical="center"/>
    </xf>
    <xf numFmtId="206" fontId="0" fillId="0" borderId="39" xfId="0" applyNumberFormat="1" applyBorder="1" applyAlignment="1">
      <alignment vertical="center"/>
    </xf>
    <xf numFmtId="206" fontId="0" fillId="0" borderId="32" xfId="0" applyNumberFormat="1" applyBorder="1" applyAlignment="1">
      <alignment vertical="center"/>
    </xf>
    <xf numFmtId="206" fontId="0" fillId="0" borderId="37" xfId="0" applyNumberFormat="1" applyBorder="1" applyAlignment="1">
      <alignment vertical="center"/>
    </xf>
    <xf numFmtId="206" fontId="0" fillId="0" borderId="38" xfId="0" applyNumberFormat="1" applyBorder="1" applyAlignment="1">
      <alignment vertical="center"/>
    </xf>
    <xf numFmtId="206" fontId="2" fillId="0" borderId="38" xfId="47" applyNumberFormat="1" applyFont="1" applyFill="1" applyBorder="1" applyAlignment="1">
      <alignment vertical="center"/>
    </xf>
    <xf numFmtId="206" fontId="2" fillId="0" borderId="37" xfId="47" applyNumberFormat="1" applyFont="1" applyFill="1" applyBorder="1" applyAlignment="1">
      <alignment vertical="center"/>
    </xf>
    <xf numFmtId="0" fontId="27" fillId="26" borderId="53" xfId="57" applyFont="1" applyFill="1" applyBorder="1" applyAlignment="1">
      <alignment vertical="center" shrinkToFit="1"/>
    </xf>
    <xf numFmtId="0" fontId="27" fillId="26" borderId="47" xfId="57" applyFont="1" applyFill="1" applyBorder="1" applyAlignment="1">
      <alignment vertical="center" shrinkToFit="1"/>
    </xf>
    <xf numFmtId="0" fontId="27" fillId="26" borderId="48" xfId="57" applyFont="1" applyFill="1" applyBorder="1" applyAlignment="1">
      <alignment vertical="center" shrinkToFit="1"/>
    </xf>
    <xf numFmtId="0" fontId="20" fillId="26" borderId="38" xfId="57" applyFont="1" applyFill="1" applyBorder="1" applyAlignment="1">
      <alignment horizontal="left" vertical="center" shrinkToFit="1"/>
    </xf>
    <xf numFmtId="185" fontId="0" fillId="0" borderId="22" xfId="57" applyNumberFormat="1" applyFont="1" applyFill="1" applyBorder="1" applyAlignment="1">
      <alignment vertical="center"/>
    </xf>
    <xf numFmtId="185" fontId="0" fillId="0" borderId="23" xfId="0" applyNumberFormat="1" applyFont="1" applyFill="1" applyBorder="1" applyAlignment="1">
      <alignment horizontal="right" vertical="center"/>
    </xf>
    <xf numFmtId="0" fontId="2" fillId="26" borderId="23" xfId="0" applyFont="1" applyFill="1" applyBorder="1" applyAlignment="1">
      <alignment vertical="center" shrinkToFit="1"/>
    </xf>
    <xf numFmtId="0" fontId="27" fillId="26" borderId="47" xfId="0" applyFont="1" applyFill="1" applyBorder="1" applyAlignment="1">
      <alignment vertical="center" shrinkToFit="1"/>
    </xf>
    <xf numFmtId="185" fontId="2" fillId="0" borderId="22" xfId="0" applyNumberFormat="1" applyFont="1" applyFill="1" applyBorder="1" applyAlignment="1">
      <alignment vertical="center"/>
    </xf>
    <xf numFmtId="185" fontId="0" fillId="0" borderId="22" xfId="0" applyNumberFormat="1" applyFont="1" applyFill="1" applyBorder="1" applyAlignment="1">
      <alignment vertical="center"/>
    </xf>
    <xf numFmtId="0" fontId="2" fillId="26" borderId="23" xfId="57" applyFont="1" applyFill="1" applyBorder="1" applyAlignment="1">
      <alignment horizontal="left" vertical="center" shrinkToFit="1"/>
    </xf>
    <xf numFmtId="0" fontId="2" fillId="26" borderId="25" xfId="57" applyFont="1" applyFill="1" applyBorder="1" applyAlignment="1">
      <alignment horizontal="left" vertical="center" shrinkToFit="1"/>
    </xf>
    <xf numFmtId="0" fontId="2" fillId="26" borderId="18" xfId="0" applyFont="1" applyFill="1" applyBorder="1" applyAlignment="1">
      <alignment vertical="center" shrinkToFit="1"/>
    </xf>
    <xf numFmtId="0" fontId="27" fillId="26" borderId="43" xfId="0" applyFont="1" applyFill="1" applyBorder="1" applyAlignment="1">
      <alignment vertical="center" shrinkToFit="1"/>
    </xf>
    <xf numFmtId="185" fontId="2" fillId="0" borderId="17" xfId="0" applyNumberFormat="1" applyFont="1" applyFill="1" applyBorder="1" applyAlignment="1">
      <alignment vertical="center"/>
    </xf>
    <xf numFmtId="185" fontId="2" fillId="0" borderId="18" xfId="0" applyNumberFormat="1" applyFont="1" applyFill="1" applyBorder="1" applyAlignment="1">
      <alignment vertical="center"/>
    </xf>
    <xf numFmtId="185" fontId="0" fillId="0" borderId="18" xfId="0" applyNumberFormat="1" applyFont="1" applyFill="1" applyBorder="1" applyAlignment="1">
      <alignment vertical="center"/>
    </xf>
    <xf numFmtId="185" fontId="0" fillId="0" borderId="17" xfId="0" applyNumberFormat="1" applyFont="1" applyFill="1" applyBorder="1" applyAlignment="1">
      <alignment vertical="center"/>
    </xf>
    <xf numFmtId="0" fontId="20" fillId="26" borderId="14" xfId="57" applyFont="1" applyFill="1" applyBorder="1" applyAlignment="1">
      <alignment horizontal="left" vertical="center" shrinkToFit="1"/>
    </xf>
    <xf numFmtId="0" fontId="27" fillId="26" borderId="33" xfId="57" applyFont="1" applyFill="1" applyBorder="1" applyAlignment="1">
      <alignment vertical="center" shrinkToFit="1"/>
    </xf>
    <xf numFmtId="185" fontId="2" fillId="0" borderId="13" xfId="0" applyNumberFormat="1" applyFont="1" applyFill="1" applyBorder="1" applyAlignment="1">
      <alignment horizontal="right" vertical="center"/>
    </xf>
    <xf numFmtId="185" fontId="2" fillId="0" borderId="14" xfId="0" applyNumberFormat="1" applyFont="1" applyFill="1" applyBorder="1" applyAlignment="1">
      <alignment horizontal="right" vertical="center"/>
    </xf>
    <xf numFmtId="185" fontId="0" fillId="0" borderId="14" xfId="0" applyNumberFormat="1" applyFont="1" applyFill="1" applyBorder="1" applyAlignment="1">
      <alignment vertical="center"/>
    </xf>
    <xf numFmtId="185" fontId="0" fillId="0" borderId="13" xfId="57" applyNumberFormat="1" applyFont="1" applyFill="1" applyBorder="1" applyAlignment="1">
      <alignment vertical="center"/>
    </xf>
    <xf numFmtId="185" fontId="0" fillId="0" borderId="38" xfId="0" applyNumberFormat="1" applyFont="1" applyFill="1" applyBorder="1" applyAlignment="1">
      <alignment horizontal="right" vertical="center"/>
    </xf>
    <xf numFmtId="185" fontId="0" fillId="0" borderId="37" xfId="57" applyNumberFormat="1" applyFont="1" applyFill="1" applyBorder="1" applyAlignment="1">
      <alignment horizontal="right" vertical="center"/>
    </xf>
    <xf numFmtId="185" fontId="2" fillId="0" borderId="39" xfId="0" applyNumberFormat="1" applyFont="1" applyFill="1" applyBorder="1" applyAlignment="1">
      <alignment vertical="center"/>
    </xf>
    <xf numFmtId="185" fontId="2" fillId="0" borderId="32" xfId="0" applyNumberFormat="1" applyFont="1" applyFill="1" applyBorder="1" applyAlignment="1">
      <alignment vertical="center"/>
    </xf>
    <xf numFmtId="185" fontId="0" fillId="0" borderId="32" xfId="0" applyNumberFormat="1" applyFont="1" applyFill="1" applyBorder="1" applyAlignment="1">
      <alignment vertical="center"/>
    </xf>
    <xf numFmtId="185" fontId="0" fillId="0" borderId="39" xfId="0" applyNumberFormat="1" applyFont="1" applyFill="1" applyBorder="1" applyAlignment="1">
      <alignment vertical="center"/>
    </xf>
    <xf numFmtId="0" fontId="16" fillId="0" borderId="0" xfId="57" quotePrefix="1" applyFont="1" applyFill="1" applyAlignment="1">
      <alignment vertical="center"/>
    </xf>
    <xf numFmtId="0" fontId="2" fillId="26" borderId="19" xfId="57" applyFont="1" applyFill="1" applyBorder="1" applyAlignment="1">
      <alignment horizontal="center" vertical="center"/>
    </xf>
    <xf numFmtId="185" fontId="2" fillId="26" borderId="19" xfId="48" applyNumberFormat="1" applyFont="1" applyFill="1" applyBorder="1" applyAlignment="1">
      <alignment vertical="center"/>
    </xf>
    <xf numFmtId="185" fontId="2" fillId="26" borderId="20" xfId="48" applyNumberFormat="1" applyFont="1" applyFill="1" applyBorder="1" applyAlignment="1">
      <alignment vertical="center"/>
    </xf>
    <xf numFmtId="0" fontId="2" fillId="26" borderId="32" xfId="57" applyFont="1" applyFill="1" applyBorder="1" applyAlignment="1">
      <alignment horizontal="center" vertical="center"/>
    </xf>
    <xf numFmtId="0" fontId="2" fillId="26" borderId="38" xfId="57" applyFont="1" applyFill="1" applyBorder="1" applyAlignment="1">
      <alignment horizontal="center" vertical="center"/>
    </xf>
    <xf numFmtId="185" fontId="2" fillId="0" borderId="37" xfId="48" applyNumberFormat="1" applyFont="1" applyFill="1" applyBorder="1" applyAlignment="1">
      <alignment vertical="center"/>
    </xf>
    <xf numFmtId="185" fontId="2" fillId="0" borderId="38" xfId="48" applyNumberFormat="1" applyFont="1" applyFill="1" applyBorder="1" applyAlignment="1">
      <alignment vertical="center"/>
    </xf>
    <xf numFmtId="185" fontId="2" fillId="0" borderId="42" xfId="48" applyNumberFormat="1" applyFont="1" applyFill="1" applyBorder="1" applyAlignment="1">
      <alignment vertical="center"/>
    </xf>
    <xf numFmtId="0" fontId="81" fillId="0" borderId="0" xfId="0" applyFont="1" applyFill="1" applyAlignment="1">
      <alignment horizontal="left" vertical="center"/>
    </xf>
    <xf numFmtId="0" fontId="79" fillId="0" borderId="0" xfId="0" quotePrefix="1" applyFont="1" applyFill="1" applyBorder="1" applyAlignment="1">
      <alignment horizontal="left" vertical="center"/>
    </xf>
    <xf numFmtId="0" fontId="0" fillId="26" borderId="13" xfId="0" applyFont="1" applyFill="1" applyBorder="1" applyAlignment="1">
      <alignment vertical="center"/>
    </xf>
    <xf numFmtId="0" fontId="0" fillId="26" borderId="39" xfId="0" applyFont="1" applyFill="1" applyBorder="1" applyAlignment="1">
      <alignment vertical="center"/>
    </xf>
    <xf numFmtId="185" fontId="2" fillId="0" borderId="39" xfId="47" applyNumberFormat="1" applyFont="1" applyFill="1" applyBorder="1" applyAlignment="1">
      <alignment horizontal="right" vertical="center"/>
    </xf>
    <xf numFmtId="185" fontId="0" fillId="0" borderId="39" xfId="47" applyNumberFormat="1" applyFont="1" applyFill="1" applyBorder="1" applyAlignment="1">
      <alignment horizontal="right" vertical="center"/>
    </xf>
    <xf numFmtId="38" fontId="27" fillId="26" borderId="37" xfId="47" applyFont="1" applyFill="1" applyBorder="1" applyAlignment="1">
      <alignment vertical="center" shrinkToFit="1"/>
    </xf>
    <xf numFmtId="185" fontId="2" fillId="0" borderId="37" xfId="47" applyNumberFormat="1" applyFont="1" applyFill="1" applyBorder="1" applyAlignment="1">
      <alignment horizontal="right" vertical="center"/>
    </xf>
    <xf numFmtId="185" fontId="0" fillId="0" borderId="37" xfId="47" applyNumberFormat="1" applyFont="1" applyFill="1" applyBorder="1" applyAlignment="1">
      <alignment horizontal="right" vertical="center"/>
    </xf>
    <xf numFmtId="188" fontId="2" fillId="0" borderId="39" xfId="47" applyNumberFormat="1" applyFont="1" applyFill="1" applyBorder="1" applyAlignment="1">
      <alignment horizontal="right" vertical="center"/>
    </xf>
    <xf numFmtId="188" fontId="0" fillId="0" borderId="39" xfId="47" applyNumberFormat="1" applyFont="1" applyFill="1" applyBorder="1" applyAlignment="1">
      <alignment horizontal="right" vertical="center"/>
    </xf>
    <xf numFmtId="204" fontId="20" fillId="26" borderId="13" xfId="47" applyNumberFormat="1" applyFont="1" applyFill="1" applyBorder="1" applyAlignment="1">
      <alignment horizontal="right" vertical="center"/>
    </xf>
    <xf numFmtId="204" fontId="20" fillId="26" borderId="30" xfId="47" applyNumberFormat="1" applyFont="1" applyFill="1" applyBorder="1" applyAlignment="1">
      <alignment horizontal="right" vertical="center"/>
    </xf>
    <xf numFmtId="185" fontId="2" fillId="26" borderId="30" xfId="47" applyNumberFormat="1" applyFont="1" applyFill="1" applyBorder="1" applyAlignment="1">
      <alignment horizontal="right" vertical="center"/>
    </xf>
    <xf numFmtId="0" fontId="2" fillId="26" borderId="32" xfId="0" quotePrefix="1" applyFont="1" applyFill="1" applyBorder="1" applyAlignment="1">
      <alignment horizontal="center" vertical="center"/>
    </xf>
    <xf numFmtId="38" fontId="17" fillId="26" borderId="38" xfId="47" applyFont="1" applyFill="1" applyBorder="1" applyAlignment="1">
      <alignment vertical="center"/>
    </xf>
    <xf numFmtId="0" fontId="2" fillId="26" borderId="33" xfId="0" applyFont="1" applyFill="1" applyBorder="1" applyAlignment="1">
      <alignment vertical="center" shrinkToFit="1"/>
    </xf>
    <xf numFmtId="0" fontId="2" fillId="26" borderId="32" xfId="0" applyFont="1" applyFill="1" applyBorder="1" applyAlignment="1">
      <alignment vertical="center"/>
    </xf>
    <xf numFmtId="0" fontId="0" fillId="26" borderId="54" xfId="0" applyFont="1" applyFill="1" applyBorder="1" applyAlignment="1">
      <alignment vertical="center" shrinkToFit="1"/>
    </xf>
    <xf numFmtId="38" fontId="27" fillId="26" borderId="53" xfId="47" applyFont="1" applyFill="1" applyBorder="1" applyAlignment="1">
      <alignment vertical="center" shrinkToFit="1"/>
    </xf>
    <xf numFmtId="0" fontId="2" fillId="26" borderId="33" xfId="0" applyFont="1" applyFill="1" applyBorder="1" applyAlignment="1">
      <alignment horizontal="left" vertical="center" shrinkToFit="1"/>
    </xf>
    <xf numFmtId="185" fontId="2" fillId="0" borderId="39" xfId="47" quotePrefix="1" applyNumberFormat="1" applyFont="1" applyFill="1" applyBorder="1" applyAlignment="1">
      <alignment horizontal="right" vertical="center"/>
    </xf>
    <xf numFmtId="185" fontId="2" fillId="0" borderId="37" xfId="47" quotePrefix="1" applyNumberFormat="1" applyFont="1" applyFill="1" applyBorder="1" applyAlignment="1">
      <alignment horizontal="right" vertical="center"/>
    </xf>
    <xf numFmtId="0" fontId="0" fillId="26" borderId="32" xfId="0" applyFont="1" applyFill="1" applyBorder="1" applyAlignment="1">
      <alignment vertical="center"/>
    </xf>
    <xf numFmtId="185" fontId="0" fillId="0" borderId="39" xfId="47" quotePrefix="1" applyNumberFormat="1" applyFont="1" applyFill="1" applyBorder="1" applyAlignment="1">
      <alignment horizontal="right" vertical="center"/>
    </xf>
    <xf numFmtId="185" fontId="0" fillId="0" borderId="37" xfId="47" quotePrefix="1" applyNumberFormat="1" applyFont="1" applyFill="1" applyBorder="1" applyAlignment="1">
      <alignment horizontal="right" vertical="center"/>
    </xf>
    <xf numFmtId="0" fontId="0" fillId="26" borderId="32" xfId="0" quotePrefix="1" applyFont="1" applyFill="1" applyBorder="1" applyAlignment="1">
      <alignment horizontal="left" vertical="center"/>
    </xf>
    <xf numFmtId="0" fontId="0" fillId="26" borderId="54" xfId="0" quotePrefix="1" applyFont="1" applyFill="1" applyBorder="1" applyAlignment="1">
      <alignment horizontal="left" vertical="center" shrinkToFit="1"/>
    </xf>
    <xf numFmtId="0" fontId="21" fillId="26" borderId="32" xfId="0" applyFont="1" applyFill="1" applyBorder="1" applyAlignment="1">
      <alignment horizontal="left" vertical="center"/>
    </xf>
    <xf numFmtId="0" fontId="21" fillId="26" borderId="54" xfId="0" applyFont="1" applyFill="1" applyBorder="1" applyAlignment="1">
      <alignment horizontal="left" vertical="center" shrinkToFit="1"/>
    </xf>
    <xf numFmtId="187" fontId="2" fillId="0" borderId="37" xfId="47" applyNumberFormat="1" applyFont="1" applyFill="1" applyBorder="1" applyAlignment="1">
      <alignment vertical="center"/>
    </xf>
    <xf numFmtId="187" fontId="2" fillId="0" borderId="38" xfId="47" applyNumberFormat="1" applyFont="1" applyFill="1" applyBorder="1" applyAlignment="1">
      <alignment vertical="center"/>
    </xf>
    <xf numFmtId="187" fontId="0" fillId="0" borderId="37" xfId="47" applyNumberFormat="1" applyFont="1" applyFill="1" applyBorder="1" applyAlignment="1">
      <alignment vertical="center"/>
    </xf>
    <xf numFmtId="0" fontId="2" fillId="26" borderId="17" xfId="0" applyFont="1" applyFill="1" applyBorder="1" applyAlignment="1">
      <alignment horizontal="center" vertical="center" wrapText="1"/>
    </xf>
    <xf numFmtId="0" fontId="2" fillId="26" borderId="39" xfId="0" applyFont="1" applyFill="1" applyBorder="1" applyAlignment="1">
      <alignment horizontal="center" vertical="center" wrapText="1"/>
    </xf>
    <xf numFmtId="189" fontId="0" fillId="0" borderId="14" xfId="47" applyNumberFormat="1" applyFont="1" applyFill="1" applyBorder="1" applyAlignment="1">
      <alignment vertical="center"/>
    </xf>
    <xf numFmtId="38" fontId="73" fillId="26" borderId="13" xfId="47" applyFont="1" applyFill="1" applyBorder="1" applyAlignment="1">
      <alignment vertical="center" shrinkToFit="1"/>
    </xf>
    <xf numFmtId="0" fontId="48" fillId="26" borderId="39" xfId="0" applyFont="1" applyFill="1" applyBorder="1" applyAlignment="1">
      <alignment vertical="center"/>
    </xf>
    <xf numFmtId="185" fontId="2" fillId="0" borderId="32" xfId="47" applyNumberFormat="1" applyFont="1" applyFill="1" applyBorder="1" applyAlignment="1">
      <alignment horizontal="right" vertical="center"/>
    </xf>
    <xf numFmtId="185" fontId="2" fillId="0" borderId="52" xfId="47" applyNumberFormat="1" applyFont="1" applyFill="1" applyBorder="1" applyAlignment="1">
      <alignment horizontal="right" vertical="center"/>
    </xf>
    <xf numFmtId="38" fontId="73" fillId="26" borderId="37" xfId="47" applyFont="1" applyFill="1" applyBorder="1" applyAlignment="1">
      <alignment vertical="center" shrinkToFit="1"/>
    </xf>
    <xf numFmtId="185" fontId="2" fillId="0" borderId="38" xfId="47" applyNumberFormat="1" applyFont="1" applyFill="1" applyBorder="1" applyAlignment="1">
      <alignment horizontal="right" vertical="center"/>
    </xf>
    <xf numFmtId="185" fontId="2" fillId="0" borderId="42" xfId="47" applyNumberFormat="1" applyFont="1" applyFill="1" applyBorder="1" applyAlignment="1">
      <alignment horizontal="right" vertical="center"/>
    </xf>
    <xf numFmtId="0" fontId="48" fillId="26" borderId="13" xfId="0" applyFont="1" applyFill="1" applyBorder="1" applyAlignment="1">
      <alignment vertical="center"/>
    </xf>
    <xf numFmtId="0" fontId="2" fillId="26" borderId="39" xfId="0" applyFont="1" applyFill="1" applyBorder="1" applyAlignment="1">
      <alignment vertical="center"/>
    </xf>
    <xf numFmtId="0" fontId="2" fillId="26" borderId="39" xfId="0" applyFont="1" applyFill="1" applyBorder="1" applyAlignment="1">
      <alignment horizontal="left" vertical="center"/>
    </xf>
    <xf numFmtId="180" fontId="2" fillId="0" borderId="15" xfId="47" applyNumberFormat="1" applyFont="1" applyFill="1" applyBorder="1" applyAlignment="1">
      <alignment vertical="center"/>
    </xf>
    <xf numFmtId="49" fontId="2" fillId="26" borderId="38" xfId="0" applyNumberFormat="1" applyFont="1" applyFill="1" applyBorder="1" applyAlignment="1">
      <alignment horizontal="right" vertical="center"/>
    </xf>
    <xf numFmtId="0" fontId="2" fillId="26" borderId="14" xfId="57" applyFont="1" applyFill="1" applyBorder="1" applyAlignment="1">
      <alignment horizontal="center" vertical="center"/>
    </xf>
    <xf numFmtId="0" fontId="2" fillId="26" borderId="18" xfId="57" applyFont="1" applyFill="1" applyBorder="1" applyAlignment="1">
      <alignment horizontal="center" vertical="center"/>
    </xf>
    <xf numFmtId="185" fontId="2" fillId="0" borderId="17" xfId="48" applyNumberFormat="1" applyFont="1" applyFill="1" applyBorder="1" applyAlignment="1">
      <alignment vertical="center"/>
    </xf>
    <xf numFmtId="185" fontId="2" fillId="0" borderId="18" xfId="48" applyNumberFormat="1" applyFont="1" applyFill="1" applyBorder="1" applyAlignment="1">
      <alignment vertical="center"/>
    </xf>
    <xf numFmtId="185" fontId="2" fillId="0" borderId="21" xfId="48" applyNumberFormat="1" applyFont="1" applyFill="1" applyBorder="1" applyAlignment="1">
      <alignment vertical="center"/>
    </xf>
    <xf numFmtId="0" fontId="73" fillId="26" borderId="58" xfId="57" applyFont="1" applyFill="1" applyBorder="1" applyAlignment="1">
      <alignment horizontal="center" vertical="center"/>
    </xf>
    <xf numFmtId="0" fontId="73" fillId="26" borderId="54" xfId="57" applyFont="1" applyFill="1" applyBorder="1" applyAlignment="1">
      <alignment vertical="center"/>
    </xf>
    <xf numFmtId="0" fontId="2" fillId="26" borderId="19" xfId="57" applyFont="1" applyFill="1" applyBorder="1" applyAlignment="1">
      <alignment horizontal="center" vertical="center" shrinkToFit="1"/>
    </xf>
    <xf numFmtId="0" fontId="2" fillId="26" borderId="32" xfId="57" applyFont="1" applyFill="1" applyBorder="1" applyAlignment="1">
      <alignment horizontal="center" vertical="center" shrinkToFit="1"/>
    </xf>
    <xf numFmtId="0" fontId="2" fillId="26" borderId="59" xfId="57" applyFont="1" applyFill="1" applyBorder="1" applyAlignment="1">
      <alignment horizontal="center" vertical="center"/>
    </xf>
    <xf numFmtId="0" fontId="16" fillId="26" borderId="59" xfId="57" applyFont="1" applyFill="1" applyBorder="1" applyAlignment="1">
      <alignment horizontal="center" vertical="center"/>
    </xf>
    <xf numFmtId="0" fontId="73" fillId="26" borderId="43" xfId="57" applyFont="1" applyFill="1" applyBorder="1" applyAlignment="1">
      <alignment horizontal="center" vertical="center"/>
    </xf>
    <xf numFmtId="207" fontId="2" fillId="0" borderId="16" xfId="57" applyNumberFormat="1" applyFont="1" applyFill="1" applyBorder="1" applyAlignment="1">
      <alignment horizontal="right" vertical="center"/>
    </xf>
    <xf numFmtId="185" fontId="2" fillId="0" borderId="39" xfId="48" applyNumberFormat="1" applyFont="1" applyFill="1" applyBorder="1" applyAlignment="1">
      <alignment vertical="center"/>
    </xf>
    <xf numFmtId="185" fontId="2" fillId="0" borderId="32" xfId="48" applyNumberFormat="1" applyFont="1" applyFill="1" applyBorder="1" applyAlignment="1">
      <alignment vertical="center"/>
    </xf>
    <xf numFmtId="185" fontId="2" fillId="0" borderId="52" xfId="48" applyNumberFormat="1" applyFont="1" applyFill="1" applyBorder="1" applyAlignment="1">
      <alignment vertical="center"/>
    </xf>
    <xf numFmtId="207" fontId="2" fillId="0" borderId="37" xfId="57" applyNumberFormat="1" applyFont="1" applyFill="1" applyBorder="1" applyAlignment="1">
      <alignment horizontal="right" vertical="center"/>
    </xf>
    <xf numFmtId="207" fontId="2" fillId="0" borderId="38" xfId="57" applyNumberFormat="1" applyFont="1" applyFill="1" applyBorder="1" applyAlignment="1">
      <alignment horizontal="right" vertical="center"/>
    </xf>
    <xf numFmtId="207" fontId="2" fillId="0" borderId="37" xfId="39" applyNumberFormat="1" applyFont="1" applyFill="1" applyBorder="1" applyAlignment="1">
      <alignment vertical="center"/>
    </xf>
    <xf numFmtId="185" fontId="2" fillId="0" borderId="39" xfId="48" applyNumberFormat="1" applyFont="1" applyFill="1" applyBorder="1" applyAlignment="1">
      <alignment horizontal="right" vertical="center"/>
    </xf>
    <xf numFmtId="185" fontId="2" fillId="0" borderId="32" xfId="48" applyNumberFormat="1" applyFont="1" applyFill="1" applyBorder="1" applyAlignment="1">
      <alignment horizontal="right" vertical="center"/>
    </xf>
    <xf numFmtId="185" fontId="2" fillId="0" borderId="52" xfId="48" applyNumberFormat="1" applyFont="1" applyFill="1" applyBorder="1" applyAlignment="1">
      <alignment horizontal="right" vertical="center"/>
    </xf>
    <xf numFmtId="1" fontId="0" fillId="0" borderId="37" xfId="39" applyNumberFormat="1" applyFont="1" applyFill="1" applyBorder="1" applyAlignment="1">
      <alignment horizontal="right" vertical="center"/>
    </xf>
    <xf numFmtId="1" fontId="2" fillId="0" borderId="37" xfId="39" applyNumberFormat="1" applyFont="1" applyFill="1" applyBorder="1" applyAlignment="1">
      <alignment horizontal="right" vertical="center"/>
    </xf>
    <xf numFmtId="1" fontId="0" fillId="0" borderId="16" xfId="39" applyNumberFormat="1" applyFont="1" applyFill="1" applyBorder="1" applyAlignment="1">
      <alignment horizontal="right" vertical="center"/>
    </xf>
    <xf numFmtId="0" fontId="73" fillId="26" borderId="41" xfId="57" applyFont="1" applyFill="1" applyBorder="1" applyAlignment="1">
      <alignment horizontal="center" vertical="center"/>
    </xf>
    <xf numFmtId="0" fontId="73" fillId="26" borderId="33" xfId="57" applyFont="1" applyFill="1" applyBorder="1" applyAlignment="1">
      <alignment horizontal="center" vertical="center"/>
    </xf>
    <xf numFmtId="0" fontId="73" fillId="26" borderId="15" xfId="57" applyFont="1" applyFill="1" applyBorder="1" applyAlignment="1">
      <alignment horizontal="center" vertical="center"/>
    </xf>
    <xf numFmtId="0" fontId="73" fillId="26" borderId="53" xfId="57" applyFont="1" applyFill="1" applyBorder="1" applyAlignment="1">
      <alignment horizontal="center" vertical="center"/>
    </xf>
    <xf numFmtId="0" fontId="73" fillId="26" borderId="41" xfId="57" applyFont="1" applyFill="1" applyBorder="1" applyAlignment="1">
      <alignment vertical="center"/>
    </xf>
    <xf numFmtId="0" fontId="16" fillId="24" borderId="0" xfId="0" quotePrefix="1" applyFont="1" applyFill="1" applyBorder="1" applyAlignment="1">
      <alignment horizontal="left" vertical="center"/>
    </xf>
    <xf numFmtId="0" fontId="0" fillId="26" borderId="22" xfId="0" applyFont="1" applyFill="1" applyBorder="1" applyAlignment="1">
      <alignment horizontal="center" vertical="center" wrapText="1"/>
    </xf>
    <xf numFmtId="0" fontId="74" fillId="0" borderId="0" xfId="0" applyFont="1" applyFill="1" applyAlignment="1">
      <alignment horizontal="center" vertical="center"/>
    </xf>
    <xf numFmtId="0" fontId="82" fillId="0" borderId="0" xfId="0" applyFont="1" applyFill="1" applyAlignment="1">
      <alignment horizontal="center" vertical="center"/>
    </xf>
    <xf numFmtId="0" fontId="2" fillId="26" borderId="17" xfId="0" applyFont="1" applyFill="1" applyBorder="1" applyAlignment="1">
      <alignment horizontal="center" vertical="center"/>
    </xf>
    <xf numFmtId="0" fontId="2" fillId="26" borderId="13" xfId="0" applyFont="1" applyFill="1" applyBorder="1" applyAlignment="1">
      <alignment horizontal="center" vertical="center"/>
    </xf>
    <xf numFmtId="183" fontId="1" fillId="0" borderId="18" xfId="47" quotePrefix="1" applyNumberFormat="1" applyFont="1" applyFill="1" applyBorder="1" applyAlignment="1">
      <alignment horizontal="center" vertical="center"/>
    </xf>
    <xf numFmtId="183" fontId="1" fillId="0" borderId="19" xfId="47" quotePrefix="1" applyNumberFormat="1" applyFont="1" applyFill="1" applyBorder="1" applyAlignment="1">
      <alignment horizontal="center" vertical="center"/>
    </xf>
    <xf numFmtId="186" fontId="2" fillId="24" borderId="28" xfId="47" applyNumberFormat="1" applyFont="1" applyFill="1" applyBorder="1" applyAlignment="1">
      <alignment vertical="center" shrinkToFit="1"/>
    </xf>
    <xf numFmtId="186" fontId="2" fillId="24" borderId="24" xfId="47" applyNumberFormat="1" applyFont="1" applyFill="1" applyBorder="1" applyAlignment="1">
      <alignment vertical="center" shrinkToFit="1"/>
    </xf>
    <xf numFmtId="185" fontId="2" fillId="0" borderId="23" xfId="47" applyNumberFormat="1" applyFont="1" applyFill="1" applyBorder="1" applyAlignment="1">
      <alignment vertical="center" shrinkToFit="1"/>
    </xf>
    <xf numFmtId="185" fontId="2" fillId="24" borderId="22" xfId="47" applyNumberFormat="1" applyFont="1" applyFill="1" applyBorder="1" applyAlignment="1">
      <alignment vertical="center" shrinkToFit="1"/>
    </xf>
    <xf numFmtId="185" fontId="2" fillId="24" borderId="24" xfId="47" applyNumberFormat="1" applyFont="1" applyFill="1" applyBorder="1" applyAlignment="1">
      <alignment vertical="center" shrinkToFit="1"/>
    </xf>
    <xf numFmtId="185" fontId="2" fillId="24" borderId="26" xfId="47" applyNumberFormat="1" applyFont="1" applyFill="1" applyBorder="1" applyAlignment="1">
      <alignment vertical="center" shrinkToFit="1"/>
    </xf>
    <xf numFmtId="185" fontId="2" fillId="24" borderId="28" xfId="47" applyNumberFormat="1" applyFont="1" applyFill="1" applyBorder="1" applyAlignment="1">
      <alignment vertical="center"/>
    </xf>
    <xf numFmtId="185" fontId="2" fillId="24" borderId="22" xfId="47" applyNumberFormat="1" applyFont="1" applyFill="1" applyBorder="1" applyAlignment="1">
      <alignment vertical="center"/>
    </xf>
    <xf numFmtId="185" fontId="17" fillId="24" borderId="39" xfId="47" applyNumberFormat="1" applyFont="1" applyFill="1" applyBorder="1" applyAlignment="1">
      <alignment vertical="center"/>
    </xf>
    <xf numFmtId="0" fontId="0" fillId="26" borderId="23" xfId="0" applyFont="1" applyFill="1" applyBorder="1" applyAlignment="1">
      <alignment horizontal="center" vertical="center" wrapText="1"/>
    </xf>
    <xf numFmtId="0" fontId="0" fillId="24" borderId="28" xfId="0" applyFont="1" applyFill="1" applyBorder="1" applyAlignment="1">
      <alignment vertical="center"/>
    </xf>
    <xf numFmtId="0" fontId="0" fillId="24" borderId="22" xfId="0" applyFont="1" applyFill="1" applyBorder="1" applyAlignment="1">
      <alignment vertical="center"/>
    </xf>
    <xf numFmtId="188" fontId="2" fillId="24" borderId="39" xfId="47" applyNumberFormat="1" applyFont="1" applyFill="1" applyBorder="1" applyAlignment="1">
      <alignment vertical="center"/>
    </xf>
    <xf numFmtId="188" fontId="2" fillId="24" borderId="24" xfId="47" applyNumberFormat="1" applyFont="1" applyFill="1" applyBorder="1" applyAlignment="1">
      <alignment vertical="center"/>
    </xf>
    <xf numFmtId="186" fontId="2" fillId="24" borderId="28" xfId="47" applyNumberFormat="1" applyFont="1" applyFill="1" applyBorder="1" applyAlignment="1">
      <alignment vertical="center"/>
    </xf>
    <xf numFmtId="186" fontId="2" fillId="24" borderId="22" xfId="47" applyNumberFormat="1" applyFont="1" applyFill="1" applyBorder="1" applyAlignment="1">
      <alignment vertical="center"/>
    </xf>
    <xf numFmtId="186" fontId="2" fillId="24" borderId="22" xfId="47" applyNumberFormat="1" applyFont="1" applyFill="1" applyBorder="1" applyAlignment="1">
      <alignment horizontal="right" vertical="center"/>
    </xf>
    <xf numFmtId="186" fontId="2" fillId="24" borderId="26" xfId="47" applyNumberFormat="1" applyFont="1" applyFill="1" applyBorder="1" applyAlignment="1">
      <alignment horizontal="right" vertical="center"/>
    </xf>
    <xf numFmtId="186" fontId="2" fillId="24" borderId="26" xfId="47" applyNumberFormat="1" applyFont="1" applyFill="1" applyBorder="1" applyAlignment="1">
      <alignment vertical="center"/>
    </xf>
    <xf numFmtId="188" fontId="2" fillId="24" borderId="26" xfId="47" applyNumberFormat="1" applyFont="1" applyFill="1" applyBorder="1" applyAlignment="1">
      <alignment vertical="center"/>
    </xf>
    <xf numFmtId="185" fontId="2" fillId="0" borderId="26" xfId="47" applyNumberFormat="1" applyFont="1" applyFill="1" applyBorder="1" applyAlignment="1">
      <alignment vertical="center"/>
    </xf>
    <xf numFmtId="185" fontId="2" fillId="0" borderId="27" xfId="47" applyNumberFormat="1" applyFont="1" applyFill="1" applyBorder="1" applyAlignment="1">
      <alignment vertical="center"/>
    </xf>
    <xf numFmtId="185" fontId="2" fillId="24" borderId="26" xfId="47" applyNumberFormat="1" applyFont="1" applyFill="1" applyBorder="1" applyAlignment="1">
      <alignment vertical="center"/>
    </xf>
    <xf numFmtId="188" fontId="2" fillId="0" borderId="26" xfId="47" applyNumberFormat="1" applyFont="1" applyFill="1" applyBorder="1" applyAlignment="1">
      <alignment vertical="center"/>
    </xf>
    <xf numFmtId="188" fontId="2" fillId="0" borderId="26" xfId="47" applyNumberFormat="1" applyFont="1" applyFill="1" applyBorder="1" applyAlignment="1">
      <alignment horizontal="right" vertical="center"/>
    </xf>
    <xf numFmtId="188" fontId="2" fillId="0" borderId="27" xfId="47" applyNumberFormat="1" applyFont="1" applyFill="1" applyBorder="1" applyAlignment="1">
      <alignment horizontal="right" vertical="center"/>
    </xf>
    <xf numFmtId="188" fontId="2" fillId="24" borderId="26" xfId="47" applyNumberFormat="1" applyFont="1" applyFill="1" applyBorder="1" applyAlignment="1">
      <alignment horizontal="right" vertical="center"/>
    </xf>
    <xf numFmtId="185" fontId="2" fillId="24" borderId="13" xfId="47" applyNumberFormat="1" applyFont="1" applyFill="1" applyBorder="1" applyAlignment="1">
      <alignment horizontal="right" vertical="center"/>
    </xf>
    <xf numFmtId="186" fontId="2" fillId="24" borderId="17" xfId="47" applyNumberFormat="1" applyFont="1" applyFill="1" applyBorder="1" applyAlignment="1">
      <alignment vertical="center"/>
    </xf>
    <xf numFmtId="186" fontId="2" fillId="24" borderId="39" xfId="47" applyNumberFormat="1" applyFont="1" applyFill="1" applyBorder="1" applyAlignment="1">
      <alignment vertical="center"/>
    </xf>
    <xf numFmtId="186" fontId="2" fillId="0" borderId="27" xfId="0" applyNumberFormat="1" applyFont="1" applyFill="1" applyBorder="1" applyAlignment="1">
      <alignment horizontal="right" vertical="center"/>
    </xf>
    <xf numFmtId="186" fontId="0" fillId="0" borderId="26" xfId="0" applyNumberFormat="1" applyFont="1" applyFill="1" applyBorder="1" applyAlignment="1">
      <alignment horizontal="right" vertical="center"/>
    </xf>
    <xf numFmtId="186" fontId="0" fillId="24" borderId="26" xfId="0" applyNumberFormat="1" applyFont="1" applyFill="1" applyBorder="1" applyAlignment="1">
      <alignment horizontal="right" vertical="center"/>
    </xf>
    <xf numFmtId="0" fontId="0" fillId="26" borderId="26" xfId="0" applyFont="1" applyFill="1" applyBorder="1" applyAlignment="1">
      <alignment horizontal="center" vertical="center" wrapText="1"/>
    </xf>
    <xf numFmtId="186" fontId="2" fillId="24" borderId="13" xfId="47" applyNumberFormat="1" applyFont="1" applyFill="1" applyBorder="1" applyAlignment="1">
      <alignment vertical="center"/>
    </xf>
    <xf numFmtId="189" fontId="2" fillId="24" borderId="13" xfId="47" applyNumberFormat="1" applyFont="1" applyFill="1" applyBorder="1" applyAlignment="1">
      <alignment vertical="center"/>
    </xf>
    <xf numFmtId="189" fontId="2" fillId="24" borderId="37" xfId="47" applyNumberFormat="1" applyFont="1" applyFill="1" applyBorder="1" applyAlignment="1">
      <alignment vertical="center"/>
    </xf>
    <xf numFmtId="189" fontId="2" fillId="24" borderId="16" xfId="47" applyNumberFormat="1" applyFont="1" applyFill="1" applyBorder="1" applyAlignment="1">
      <alignment vertical="center"/>
    </xf>
    <xf numFmtId="186" fontId="2" fillId="0" borderId="26" xfId="0" applyNumberFormat="1" applyFont="1" applyFill="1" applyBorder="1" applyAlignment="1">
      <alignment horizontal="right" vertical="center"/>
    </xf>
    <xf numFmtId="188" fontId="2" fillId="0" borderId="27"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8" fontId="0" fillId="24" borderId="26" xfId="0" applyNumberFormat="1" applyFont="1" applyFill="1" applyBorder="1" applyAlignment="1">
      <alignment horizontal="right" vertical="center"/>
    </xf>
    <xf numFmtId="188" fontId="2" fillId="0" borderId="26" xfId="0" applyNumberFormat="1" applyFont="1" applyFill="1" applyBorder="1" applyAlignment="1">
      <alignment horizontal="right" vertical="center"/>
    </xf>
    <xf numFmtId="185" fontId="2" fillId="0" borderId="26" xfId="47" applyNumberFormat="1" applyFont="1" applyFill="1" applyBorder="1" applyAlignment="1">
      <alignment horizontal="right" vertical="center"/>
    </xf>
    <xf numFmtId="185" fontId="2" fillId="0" borderId="27" xfId="47" applyNumberFormat="1" applyFont="1" applyFill="1" applyBorder="1" applyAlignment="1">
      <alignment horizontal="right" vertical="center"/>
    </xf>
    <xf numFmtId="185" fontId="0" fillId="0" borderId="26" xfId="47" applyNumberFormat="1" applyFont="1" applyFill="1" applyBorder="1" applyAlignment="1">
      <alignment horizontal="right" vertical="center"/>
    </xf>
    <xf numFmtId="185" fontId="2" fillId="24" borderId="26" xfId="47" applyNumberFormat="1" applyFont="1" applyFill="1" applyBorder="1" applyAlignment="1">
      <alignment horizontal="right" vertical="center"/>
    </xf>
    <xf numFmtId="188" fontId="2" fillId="24" borderId="26" xfId="0" applyNumberFormat="1" applyFont="1" applyFill="1" applyBorder="1" applyAlignment="1">
      <alignment horizontal="right" vertical="center"/>
    </xf>
    <xf numFmtId="178" fontId="2" fillId="24" borderId="17" xfId="47" applyNumberFormat="1" applyFont="1" applyFill="1" applyBorder="1" applyAlignment="1">
      <alignment vertical="center"/>
    </xf>
    <xf numFmtId="181" fontId="2" fillId="24" borderId="13" xfId="47" applyNumberFormat="1" applyFont="1" applyFill="1" applyBorder="1" applyAlignment="1">
      <alignment vertical="center"/>
    </xf>
    <xf numFmtId="178" fontId="2" fillId="24" borderId="39" xfId="47" applyNumberFormat="1" applyFont="1" applyFill="1" applyBorder="1" applyAlignment="1">
      <alignment vertical="center"/>
    </xf>
    <xf numFmtId="181" fontId="2" fillId="24" borderId="37" xfId="47" applyNumberFormat="1" applyFont="1" applyFill="1" applyBorder="1" applyAlignment="1">
      <alignment vertical="center"/>
    </xf>
    <xf numFmtId="178" fontId="2" fillId="24" borderId="13" xfId="47" applyNumberFormat="1" applyFont="1" applyFill="1" applyBorder="1" applyAlignment="1">
      <alignment vertical="center"/>
    </xf>
    <xf numFmtId="181" fontId="2" fillId="24" borderId="16" xfId="47" applyNumberFormat="1" applyFont="1" applyFill="1" applyBorder="1" applyAlignment="1">
      <alignment vertical="center"/>
    </xf>
    <xf numFmtId="205" fontId="2" fillId="24" borderId="16" xfId="47" applyNumberFormat="1" applyFont="1" applyFill="1" applyBorder="1" applyAlignment="1">
      <alignment vertical="center"/>
    </xf>
    <xf numFmtId="205" fontId="2" fillId="24" borderId="28" xfId="47" applyNumberFormat="1" applyFont="1" applyFill="1" applyBorder="1" applyAlignment="1">
      <alignment vertical="center"/>
    </xf>
    <xf numFmtId="205" fontId="2" fillId="24" borderId="22" xfId="47" applyNumberFormat="1" applyFont="1" applyFill="1" applyBorder="1" applyAlignment="1">
      <alignment vertical="center"/>
    </xf>
    <xf numFmtId="205" fontId="2" fillId="24" borderId="24" xfId="47" applyNumberFormat="1" applyFont="1" applyFill="1" applyBorder="1" applyAlignment="1">
      <alignment vertical="center"/>
    </xf>
    <xf numFmtId="0" fontId="0" fillId="26" borderId="28" xfId="0" quotePrefix="1" applyFont="1" applyFill="1" applyBorder="1" applyAlignment="1">
      <alignment horizontal="center" wrapText="1"/>
    </xf>
    <xf numFmtId="0" fontId="0" fillId="26" borderId="22" xfId="0" quotePrefix="1" applyFont="1" applyFill="1" applyBorder="1" applyAlignment="1">
      <alignment horizontal="center" wrapText="1"/>
    </xf>
    <xf numFmtId="0" fontId="16" fillId="26" borderId="24" xfId="0" quotePrefix="1" applyFont="1" applyFill="1" applyBorder="1" applyAlignment="1">
      <alignment horizontal="center" wrapText="1"/>
    </xf>
    <xf numFmtId="180" fontId="0" fillId="24" borderId="28" xfId="0" applyNumberFormat="1" applyFont="1" applyFill="1" applyBorder="1" applyAlignment="1">
      <alignment vertical="center"/>
    </xf>
    <xf numFmtId="180" fontId="0" fillId="24" borderId="22" xfId="0" applyNumberFormat="1" applyFont="1" applyFill="1" applyBorder="1" applyAlignment="1">
      <alignment vertical="center"/>
    </xf>
    <xf numFmtId="183" fontId="0" fillId="24" borderId="24" xfId="0" applyNumberFormat="1" applyFont="1" applyFill="1" applyBorder="1" applyAlignment="1">
      <alignment vertical="center"/>
    </xf>
    <xf numFmtId="183" fontId="2" fillId="24" borderId="28" xfId="47" applyNumberFormat="1" applyFont="1" applyFill="1" applyBorder="1" applyAlignment="1">
      <alignment vertical="center"/>
    </xf>
    <xf numFmtId="183" fontId="2" fillId="24" borderId="24" xfId="47" applyNumberFormat="1" applyFont="1" applyFill="1" applyBorder="1" applyAlignment="1">
      <alignment vertical="center"/>
    </xf>
    <xf numFmtId="188" fontId="2" fillId="0" borderId="27" xfId="47" applyNumberFormat="1" applyFont="1" applyFill="1" applyBorder="1" applyAlignment="1">
      <alignment vertical="center"/>
    </xf>
    <xf numFmtId="202" fontId="0" fillId="0" borderId="0" xfId="0" applyNumberFormat="1" applyAlignment="1">
      <alignment vertical="center"/>
    </xf>
    <xf numFmtId="0" fontId="70" fillId="0" borderId="0" xfId="0" applyFont="1" applyAlignment="1">
      <alignment vertical="center"/>
    </xf>
    <xf numFmtId="0" fontId="70" fillId="0" borderId="0" xfId="0" applyFont="1"/>
    <xf numFmtId="0" fontId="71" fillId="0" borderId="0" xfId="0" applyFont="1" applyFill="1" applyAlignment="1">
      <alignment vertical="center"/>
    </xf>
    <xf numFmtId="0" fontId="82" fillId="0" borderId="0" xfId="0" applyFont="1" applyAlignment="1">
      <alignment vertical="center"/>
    </xf>
    <xf numFmtId="180" fontId="70" fillId="0" borderId="0" xfId="0" applyNumberFormat="1" applyFont="1" applyFill="1" applyBorder="1" applyAlignment="1">
      <alignment vertical="center"/>
    </xf>
    <xf numFmtId="186" fontId="70" fillId="0" borderId="0" xfId="47" applyNumberFormat="1" applyFont="1" applyFill="1" applyBorder="1" applyAlignment="1">
      <alignment vertical="center" shrinkToFit="1"/>
    </xf>
    <xf numFmtId="38" fontId="70" fillId="26" borderId="29" xfId="47" applyFont="1" applyFill="1" applyBorder="1" applyAlignment="1">
      <alignment horizontal="center" vertical="center"/>
    </xf>
    <xf numFmtId="38" fontId="70" fillId="26" borderId="25" xfId="47" applyFont="1" applyFill="1" applyBorder="1" applyAlignment="1">
      <alignment horizontal="center" vertical="center" shrinkToFit="1"/>
    </xf>
    <xf numFmtId="0" fontId="2" fillId="26" borderId="18" xfId="57" quotePrefix="1" applyFont="1" applyFill="1" applyBorder="1" applyAlignment="1">
      <alignment horizontal="left" vertical="center" shrinkToFit="1"/>
    </xf>
    <xf numFmtId="0" fontId="27" fillId="26" borderId="43" xfId="57" quotePrefix="1" applyFont="1" applyFill="1" applyBorder="1" applyAlignment="1">
      <alignment horizontal="left" vertical="center" shrinkToFit="1"/>
    </xf>
    <xf numFmtId="0" fontId="2" fillId="0" borderId="17" xfId="57" applyFont="1" applyFill="1" applyBorder="1" applyAlignment="1">
      <alignment horizontal="center" vertical="center"/>
    </xf>
    <xf numFmtId="0" fontId="70" fillId="0" borderId="18" xfId="57" applyFont="1" applyFill="1" applyBorder="1" applyAlignment="1">
      <alignment horizontal="center" vertical="center"/>
    </xf>
    <xf numFmtId="0" fontId="2" fillId="26" borderId="14" xfId="57" applyFont="1" applyFill="1" applyBorder="1" applyAlignment="1">
      <alignment vertical="center" shrinkToFit="1"/>
    </xf>
    <xf numFmtId="0" fontId="2" fillId="0" borderId="13" xfId="57" applyFont="1" applyFill="1" applyBorder="1" applyAlignment="1">
      <alignment vertical="center"/>
    </xf>
    <xf numFmtId="0" fontId="70" fillId="0" borderId="14" xfId="57" applyFont="1" applyFill="1" applyBorder="1" applyAlignment="1">
      <alignment vertical="center"/>
    </xf>
    <xf numFmtId="0" fontId="2" fillId="26" borderId="14" xfId="57" quotePrefix="1" applyFont="1" applyFill="1" applyBorder="1" applyAlignment="1">
      <alignment horizontal="left" vertical="center" shrinkToFit="1"/>
    </xf>
    <xf numFmtId="0" fontId="27" fillId="26" borderId="33" xfId="57" applyFont="1" applyFill="1" applyBorder="1" applyAlignment="1">
      <alignment horizontal="left" vertical="center" shrinkToFit="1"/>
    </xf>
    <xf numFmtId="185" fontId="2" fillId="0" borderId="13" xfId="48" applyNumberFormat="1" applyFont="1" applyFill="1" applyBorder="1" applyAlignment="1">
      <alignment vertical="center"/>
    </xf>
    <xf numFmtId="185" fontId="2" fillId="0" borderId="14" xfId="48" applyNumberFormat="1" applyFont="1" applyFill="1" applyBorder="1" applyAlignment="1">
      <alignment vertical="center"/>
    </xf>
    <xf numFmtId="185" fontId="2" fillId="0" borderId="0" xfId="48" applyNumberFormat="1" applyFont="1" applyFill="1" applyBorder="1" applyAlignment="1">
      <alignment vertical="center"/>
    </xf>
    <xf numFmtId="185" fontId="2" fillId="0" borderId="13" xfId="48" applyNumberFormat="1" applyFont="1" applyFill="1" applyBorder="1" applyAlignment="1">
      <alignment horizontal="right" vertical="center"/>
    </xf>
    <xf numFmtId="185" fontId="2" fillId="0" borderId="14" xfId="48" applyNumberFormat="1" applyFont="1" applyFill="1" applyBorder="1" applyAlignment="1">
      <alignment horizontal="right" vertical="center"/>
    </xf>
    <xf numFmtId="0" fontId="73" fillId="26" borderId="33" xfId="57" applyFont="1" applyFill="1" applyBorder="1" applyAlignment="1">
      <alignment vertical="center" shrinkToFit="1"/>
    </xf>
    <xf numFmtId="0" fontId="2" fillId="26" borderId="25" xfId="57" quotePrefix="1" applyFont="1" applyFill="1" applyBorder="1" applyAlignment="1">
      <alignment horizontal="center" vertical="center" shrinkToFit="1"/>
    </xf>
    <xf numFmtId="0" fontId="27" fillId="26" borderId="48" xfId="57" applyFont="1" applyFill="1" applyBorder="1" applyAlignment="1">
      <alignment horizontal="left" vertical="center" shrinkToFit="1"/>
    </xf>
    <xf numFmtId="186" fontId="2" fillId="0" borderId="24" xfId="48" applyNumberFormat="1" applyFont="1" applyFill="1" applyBorder="1" applyAlignment="1">
      <alignment vertical="center"/>
    </xf>
    <xf numFmtId="186" fontId="2" fillId="0" borderId="25" xfId="48" applyNumberFormat="1" applyFont="1" applyFill="1" applyBorder="1" applyAlignment="1">
      <alignment vertical="center"/>
    </xf>
    <xf numFmtId="0" fontId="16" fillId="0" borderId="0" xfId="57" applyFont="1" applyFill="1" applyBorder="1" applyAlignment="1">
      <alignment horizontal="left" vertical="center"/>
    </xf>
    <xf numFmtId="0" fontId="2" fillId="0" borderId="0" xfId="57" applyFont="1" applyFill="1" applyBorder="1" applyAlignment="1">
      <alignment horizontal="left" vertical="center"/>
    </xf>
    <xf numFmtId="0" fontId="2" fillId="0" borderId="0" xfId="57" applyFont="1" applyFill="1" applyBorder="1" applyAlignment="1">
      <alignment vertical="center"/>
    </xf>
    <xf numFmtId="185" fontId="0" fillId="0" borderId="0" xfId="0" applyNumberFormat="1" applyFont="1" applyFill="1" applyBorder="1" applyAlignment="1">
      <alignment horizontal="right" vertical="center"/>
    </xf>
    <xf numFmtId="185" fontId="0" fillId="0" borderId="0" xfId="57" applyNumberFormat="1" applyFont="1" applyFill="1" applyBorder="1" applyAlignment="1">
      <alignment horizontal="right" vertical="center"/>
    </xf>
    <xf numFmtId="0" fontId="2" fillId="0" borderId="0" xfId="57" applyFont="1" applyAlignment="1">
      <alignment vertical="center"/>
    </xf>
    <xf numFmtId="0" fontId="2" fillId="26" borderId="18" xfId="57" applyFont="1" applyFill="1" applyBorder="1" applyAlignment="1">
      <alignment vertical="center" shrinkToFit="1"/>
    </xf>
    <xf numFmtId="0" fontId="27" fillId="26" borderId="43" xfId="57" applyFont="1" applyFill="1" applyBorder="1" applyAlignment="1">
      <alignment vertical="center" shrinkToFit="1"/>
    </xf>
    <xf numFmtId="0" fontId="2" fillId="26" borderId="23" xfId="57" applyFont="1" applyFill="1" applyBorder="1" applyAlignment="1">
      <alignment vertical="center" shrinkToFit="1"/>
    </xf>
    <xf numFmtId="0" fontId="73" fillId="26" borderId="54" xfId="57" applyFont="1" applyFill="1" applyBorder="1" applyAlignment="1">
      <alignment vertical="center" shrinkToFit="1"/>
    </xf>
    <xf numFmtId="0" fontId="2" fillId="0" borderId="0" xfId="57" applyFont="1" applyFill="1" applyBorder="1" applyAlignment="1">
      <alignment horizontal="left" vertical="center" shrinkToFit="1"/>
    </xf>
    <xf numFmtId="0" fontId="27" fillId="0" borderId="0" xfId="57" applyFont="1" applyFill="1" applyBorder="1" applyAlignment="1">
      <alignment vertical="center" shrinkToFit="1"/>
    </xf>
    <xf numFmtId="185" fontId="2" fillId="0" borderId="0" xfId="57" applyNumberFormat="1" applyFont="1" applyFill="1" applyBorder="1" applyAlignment="1">
      <alignment horizontal="right" vertical="center"/>
    </xf>
    <xf numFmtId="0" fontId="0" fillId="0" borderId="14" xfId="0" quotePrefix="1" applyFont="1" applyFill="1" applyBorder="1" applyAlignment="1">
      <alignment horizontal="center" vertical="center"/>
    </xf>
    <xf numFmtId="185" fontId="2" fillId="0" borderId="14" xfId="57" applyNumberFormat="1" applyFont="1" applyFill="1" applyBorder="1" applyAlignment="1">
      <alignment vertical="center"/>
    </xf>
    <xf numFmtId="185" fontId="2" fillId="0" borderId="14" xfId="57" applyNumberFormat="1" applyFont="1" applyFill="1" applyBorder="1" applyAlignment="1">
      <alignment horizontal="right" vertical="center"/>
    </xf>
    <xf numFmtId="38" fontId="56" fillId="26" borderId="19" xfId="47" applyFont="1" applyFill="1" applyBorder="1" applyAlignment="1">
      <alignment horizontal="center" vertical="center" wrapText="1"/>
    </xf>
    <xf numFmtId="38" fontId="2" fillId="0" borderId="27" xfId="47" applyFont="1" applyFill="1" applyBorder="1" applyAlignment="1">
      <alignment horizontal="right" vertical="center"/>
    </xf>
    <xf numFmtId="38" fontId="17" fillId="0" borderId="14" xfId="47" applyFont="1" applyFill="1" applyBorder="1" applyAlignment="1">
      <alignment vertical="center"/>
    </xf>
    <xf numFmtId="38" fontId="2" fillId="0" borderId="14" xfId="47" applyFont="1" applyFill="1" applyBorder="1" applyAlignment="1">
      <alignment vertical="center"/>
    </xf>
    <xf numFmtId="194" fontId="73" fillId="0" borderId="41" xfId="47" applyNumberFormat="1" applyFont="1" applyFill="1" applyBorder="1" applyAlignment="1">
      <alignment horizontal="left" vertical="center" shrinkToFit="1"/>
    </xf>
    <xf numFmtId="0" fontId="0" fillId="0" borderId="0" xfId="0" applyFont="1" applyFill="1" applyBorder="1" applyAlignment="1">
      <alignment vertical="center"/>
    </xf>
    <xf numFmtId="186" fontId="2" fillId="0" borderId="34" xfId="47" applyNumberFormat="1" applyFont="1" applyFill="1" applyBorder="1" applyAlignment="1">
      <alignment vertical="center" shrinkToFit="1"/>
    </xf>
    <xf numFmtId="186" fontId="2" fillId="0" borderId="36" xfId="47" applyNumberFormat="1" applyFont="1" applyFill="1" applyBorder="1" applyAlignment="1">
      <alignment vertical="center" shrinkToFit="1"/>
    </xf>
    <xf numFmtId="186" fontId="2" fillId="26" borderId="26" xfId="47" applyNumberFormat="1" applyFont="1" applyFill="1" applyBorder="1" applyAlignment="1">
      <alignment vertical="center" shrinkToFit="1"/>
    </xf>
    <xf numFmtId="186" fontId="2" fillId="26" borderId="27" xfId="47" applyNumberFormat="1" applyFont="1" applyFill="1" applyBorder="1" applyAlignment="1">
      <alignment vertical="center" shrinkToFit="1"/>
    </xf>
    <xf numFmtId="186" fontId="2" fillId="26" borderId="2" xfId="47" applyNumberFormat="1" applyFont="1" applyFill="1" applyBorder="1" applyAlignment="1">
      <alignment vertical="center" shrinkToFit="1"/>
    </xf>
    <xf numFmtId="38" fontId="73" fillId="0" borderId="0" xfId="47" quotePrefix="1" applyFont="1" applyFill="1" applyAlignment="1">
      <alignment horizontal="left" vertical="center"/>
    </xf>
    <xf numFmtId="186" fontId="71" fillId="0" borderId="28" xfId="47" applyNumberFormat="1" applyFont="1" applyFill="1" applyBorder="1" applyAlignment="1">
      <alignment vertical="center" shrinkToFit="1"/>
    </xf>
    <xf numFmtId="0" fontId="70" fillId="0" borderId="17" xfId="57" applyFont="1" applyFill="1" applyBorder="1" applyAlignment="1">
      <alignment horizontal="center" vertical="center"/>
    </xf>
    <xf numFmtId="0" fontId="70" fillId="0" borderId="13" xfId="57" applyFont="1" applyFill="1" applyBorder="1" applyAlignment="1">
      <alignment vertical="center"/>
    </xf>
    <xf numFmtId="0" fontId="2" fillId="26" borderId="32" xfId="57" quotePrefix="1" applyFont="1" applyFill="1" applyBorder="1" applyAlignment="1">
      <alignment horizontal="center" vertical="center" shrinkToFit="1"/>
    </xf>
    <xf numFmtId="0" fontId="27" fillId="26" borderId="54" xfId="57" applyFont="1" applyFill="1" applyBorder="1" applyAlignment="1">
      <alignment horizontal="left" vertical="center" shrinkToFit="1"/>
    </xf>
    <xf numFmtId="185" fontId="2" fillId="0" borderId="18" xfId="57" applyNumberFormat="1" applyFont="1" applyFill="1" applyBorder="1" applyAlignment="1">
      <alignment vertical="center"/>
    </xf>
    <xf numFmtId="185" fontId="2" fillId="0" borderId="13" xfId="57" applyNumberFormat="1" applyFont="1" applyFill="1" applyBorder="1" applyAlignment="1">
      <alignment vertical="center"/>
    </xf>
    <xf numFmtId="185" fontId="2" fillId="0" borderId="22" xfId="57" applyNumberFormat="1" applyFont="1" applyFill="1" applyBorder="1" applyAlignment="1">
      <alignment vertical="center"/>
    </xf>
    <xf numFmtId="185" fontId="2" fillId="0" borderId="37" xfId="57" applyNumberFormat="1" applyFont="1" applyFill="1" applyBorder="1" applyAlignment="1">
      <alignment horizontal="right" vertical="center"/>
    </xf>
    <xf numFmtId="185" fontId="2" fillId="0" borderId="24" xfId="57" applyNumberFormat="1" applyFont="1" applyFill="1" applyBorder="1" applyAlignment="1">
      <alignment horizontal="right" vertical="center"/>
    </xf>
    <xf numFmtId="186" fontId="2" fillId="0" borderId="24" xfId="57" applyNumberFormat="1" applyFont="1" applyFill="1" applyBorder="1" applyAlignment="1">
      <alignment vertical="center"/>
    </xf>
    <xf numFmtId="0" fontId="71" fillId="0" borderId="28" xfId="0" applyFont="1" applyFill="1" applyBorder="1" applyAlignment="1">
      <alignment vertical="center"/>
    </xf>
    <xf numFmtId="0" fontId="71" fillId="0" borderId="22" xfId="0" applyFont="1" applyFill="1" applyBorder="1" applyAlignment="1">
      <alignment vertical="center"/>
    </xf>
    <xf numFmtId="188" fontId="71" fillId="0" borderId="39" xfId="47" applyNumberFormat="1" applyFont="1" applyFill="1" applyBorder="1" applyAlignment="1">
      <alignment vertical="center"/>
    </xf>
    <xf numFmtId="0" fontId="0" fillId="0" borderId="0" xfId="0" applyFill="1" applyBorder="1" applyAlignment="1">
      <alignment vertical="center" shrinkToFit="1"/>
    </xf>
    <xf numFmtId="0" fontId="0" fillId="0" borderId="21" xfId="0" applyFill="1" applyBorder="1" applyAlignment="1">
      <alignment vertical="center" shrinkToFit="1"/>
    </xf>
    <xf numFmtId="0" fontId="0" fillId="0" borderId="0" xfId="0" applyFill="1" applyBorder="1" applyAlignment="1">
      <alignment vertical="center"/>
    </xf>
    <xf numFmtId="186" fontId="71" fillId="0" borderId="26" xfId="47" applyNumberFormat="1" applyFont="1" applyFill="1" applyBorder="1" applyAlignment="1">
      <alignment vertical="center"/>
    </xf>
    <xf numFmtId="0" fontId="75" fillId="0" borderId="0" xfId="0" applyFont="1" applyFill="1" applyAlignment="1">
      <alignment vertical="center"/>
    </xf>
    <xf numFmtId="0" fontId="71" fillId="26" borderId="17" xfId="47" applyNumberFormat="1" applyFont="1" applyFill="1" applyBorder="1" applyAlignment="1">
      <alignment horizontal="center" vertical="center"/>
    </xf>
    <xf numFmtId="188" fontId="71" fillId="0" borderId="26" xfId="47" applyNumberFormat="1" applyFont="1" applyFill="1" applyBorder="1" applyAlignment="1">
      <alignment vertical="center"/>
    </xf>
    <xf numFmtId="185" fontId="71" fillId="0" borderId="26" xfId="47" applyNumberFormat="1" applyFont="1" applyFill="1" applyBorder="1" applyAlignment="1">
      <alignment vertical="center"/>
    </xf>
    <xf numFmtId="188" fontId="71" fillId="0" borderId="26" xfId="47" applyNumberFormat="1" applyFont="1" applyFill="1" applyBorder="1" applyAlignment="1">
      <alignment horizontal="right" vertical="center"/>
    </xf>
    <xf numFmtId="185" fontId="71" fillId="0" borderId="13" xfId="47" applyNumberFormat="1" applyFont="1" applyFill="1" applyBorder="1" applyAlignment="1">
      <alignment horizontal="right" vertical="center"/>
    </xf>
    <xf numFmtId="204" fontId="83" fillId="26" borderId="13" xfId="47" applyNumberFormat="1" applyFont="1" applyFill="1" applyBorder="1" applyAlignment="1">
      <alignment horizontal="right" vertical="center"/>
    </xf>
    <xf numFmtId="204" fontId="83" fillId="26" borderId="30" xfId="47" applyNumberFormat="1" applyFont="1" applyFill="1" applyBorder="1" applyAlignment="1">
      <alignment horizontal="right" vertical="center"/>
    </xf>
    <xf numFmtId="186" fontId="0" fillId="24" borderId="27" xfId="0" applyNumberFormat="1" applyFont="1" applyFill="1" applyBorder="1" applyAlignment="1">
      <alignment horizontal="right" vertical="center"/>
    </xf>
    <xf numFmtId="0" fontId="71" fillId="0" borderId="0" xfId="0" applyFont="1" applyAlignment="1">
      <alignment vertical="center"/>
    </xf>
    <xf numFmtId="186" fontId="71" fillId="0" borderId="16" xfId="47" applyNumberFormat="1" applyFont="1" applyFill="1" applyBorder="1" applyAlignment="1">
      <alignment vertical="center"/>
    </xf>
    <xf numFmtId="0" fontId="0" fillId="0" borderId="14" xfId="0" applyFont="1" applyFill="1" applyBorder="1" applyAlignment="1">
      <alignment vertical="center"/>
    </xf>
    <xf numFmtId="206" fontId="71" fillId="0" borderId="13" xfId="47" applyNumberFormat="1" applyFont="1" applyFill="1" applyBorder="1" applyAlignment="1">
      <alignment vertical="center"/>
    </xf>
    <xf numFmtId="206" fontId="71" fillId="0" borderId="37" xfId="47" applyNumberFormat="1" applyFont="1" applyFill="1" applyBorder="1" applyAlignment="1">
      <alignment vertical="center"/>
    </xf>
    <xf numFmtId="206" fontId="71" fillId="0" borderId="16" xfId="47" applyNumberFormat="1" applyFont="1" applyFill="1" applyBorder="1" applyAlignment="1">
      <alignment vertical="center"/>
    </xf>
    <xf numFmtId="186" fontId="71" fillId="0" borderId="17" xfId="47" applyNumberFormat="1" applyFont="1" applyFill="1" applyBorder="1" applyAlignment="1">
      <alignment vertical="center"/>
    </xf>
    <xf numFmtId="180" fontId="71" fillId="0" borderId="28" xfId="0" applyNumberFormat="1" applyFont="1" applyFill="1" applyBorder="1" applyAlignment="1">
      <alignment vertical="center"/>
    </xf>
    <xf numFmtId="180" fontId="71" fillId="0" borderId="22" xfId="0" applyNumberFormat="1" applyFont="1" applyFill="1" applyBorder="1" applyAlignment="1">
      <alignment vertical="center"/>
    </xf>
    <xf numFmtId="183" fontId="71" fillId="0" borderId="24" xfId="0" applyNumberFormat="1" applyFont="1" applyFill="1" applyBorder="1" applyAlignment="1">
      <alignment vertical="center"/>
    </xf>
    <xf numFmtId="0" fontId="67" fillId="0" borderId="0" xfId="0" applyFont="1" applyAlignment="1">
      <alignment vertical="center"/>
    </xf>
    <xf numFmtId="0" fontId="16" fillId="0" borderId="0" xfId="57" quotePrefix="1" applyFont="1" applyAlignment="1">
      <alignment horizontal="left" vertical="center"/>
    </xf>
    <xf numFmtId="0" fontId="2" fillId="0" borderId="0" xfId="57" quotePrefix="1" applyFont="1" applyBorder="1" applyAlignment="1">
      <alignment horizontal="left" vertical="center"/>
    </xf>
    <xf numFmtId="0" fontId="16" fillId="0" borderId="0" xfId="57" applyFont="1" applyAlignment="1">
      <alignment horizontal="left" vertical="center"/>
    </xf>
    <xf numFmtId="185" fontId="2" fillId="0" borderId="13" xfId="47" applyNumberFormat="1" applyFont="1" applyFill="1" applyBorder="1" applyAlignment="1">
      <alignment vertical="center"/>
    </xf>
    <xf numFmtId="185" fontId="2" fillId="0" borderId="0" xfId="47" applyNumberFormat="1" applyFont="1" applyFill="1" applyBorder="1" applyAlignment="1">
      <alignment vertical="center"/>
    </xf>
    <xf numFmtId="185" fontId="0" fillId="0" borderId="13" xfId="47" applyNumberFormat="1" applyFont="1" applyFill="1" applyBorder="1" applyAlignment="1">
      <alignment vertical="center"/>
    </xf>
    <xf numFmtId="186" fontId="71" fillId="0" borderId="26" xfId="0" applyNumberFormat="1" applyFont="1" applyFill="1" applyBorder="1" applyAlignment="1">
      <alignment horizontal="right" vertical="center"/>
    </xf>
    <xf numFmtId="0" fontId="0" fillId="0" borderId="0" xfId="0" applyFill="1"/>
    <xf numFmtId="186" fontId="0" fillId="0" borderId="28" xfId="0" applyNumberFormat="1" applyFont="1" applyBorder="1" applyAlignment="1">
      <alignment horizontal="right" vertical="center"/>
    </xf>
    <xf numFmtId="0" fontId="73" fillId="26" borderId="47" xfId="57" applyFont="1" applyFill="1" applyBorder="1" applyAlignment="1">
      <alignment vertical="center" shrinkToFit="1"/>
    </xf>
    <xf numFmtId="0" fontId="2" fillId="26" borderId="38" xfId="57" applyFont="1" applyFill="1" applyBorder="1" applyAlignment="1">
      <alignment horizontal="left" vertical="center" shrinkToFit="1"/>
    </xf>
    <xf numFmtId="0" fontId="2" fillId="26" borderId="32" xfId="57" applyFont="1" applyFill="1" applyBorder="1" applyAlignment="1">
      <alignment vertical="center" shrinkToFit="1"/>
    </xf>
    <xf numFmtId="0" fontId="73" fillId="26" borderId="53" xfId="57" applyFont="1" applyFill="1" applyBorder="1" applyAlignment="1">
      <alignment vertical="center" shrinkToFit="1"/>
    </xf>
    <xf numFmtId="186" fontId="2" fillId="0" borderId="26" xfId="47" applyNumberFormat="1" applyFont="1" applyFill="1" applyBorder="1" applyAlignment="1">
      <alignment vertical="center" shrinkToFit="1"/>
    </xf>
    <xf numFmtId="186" fontId="2" fillId="0" borderId="27" xfId="47" applyNumberFormat="1" applyFont="1" applyFill="1" applyBorder="1" applyAlignment="1">
      <alignment vertical="center" shrinkToFit="1"/>
    </xf>
    <xf numFmtId="186" fontId="0" fillId="0" borderId="26" xfId="47" applyNumberFormat="1" applyFont="1" applyFill="1" applyBorder="1" applyAlignment="1">
      <alignment vertical="center" shrinkToFit="1"/>
    </xf>
    <xf numFmtId="186" fontId="2" fillId="24" borderId="26" xfId="47" applyNumberFormat="1" applyFont="1" applyFill="1" applyBorder="1" applyAlignment="1">
      <alignment vertical="center" shrinkToFit="1"/>
    </xf>
    <xf numFmtId="186" fontId="71" fillId="0" borderId="26" xfId="47" applyNumberFormat="1" applyFont="1" applyFill="1" applyBorder="1" applyAlignment="1">
      <alignment vertical="center" shrinkToFit="1"/>
    </xf>
    <xf numFmtId="183" fontId="2" fillId="26" borderId="18" xfId="47" applyNumberFormat="1" applyFont="1" applyFill="1" applyBorder="1" applyAlignment="1">
      <alignment horizontal="centerContinuous" vertical="center"/>
    </xf>
    <xf numFmtId="183" fontId="2" fillId="26" borderId="21" xfId="47" applyNumberFormat="1" applyFont="1" applyFill="1" applyBorder="1" applyAlignment="1">
      <alignment horizontal="centerContinuous" vertical="center"/>
    </xf>
    <xf numFmtId="183" fontId="73" fillId="26" borderId="19" xfId="47" applyNumberFormat="1" applyFont="1" applyFill="1" applyBorder="1" applyAlignment="1">
      <alignment horizontal="centerContinuous" vertical="center"/>
    </xf>
    <xf numFmtId="183" fontId="72" fillId="26" borderId="0" xfId="47" applyNumberFormat="1" applyFont="1" applyFill="1" applyBorder="1" applyAlignment="1">
      <alignment horizontal="centerContinuous" vertical="center"/>
    </xf>
    <xf numFmtId="183" fontId="2" fillId="26" borderId="14" xfId="47" applyNumberFormat="1" applyFont="1" applyFill="1" applyBorder="1" applyAlignment="1">
      <alignment horizontal="centerContinuous" vertical="center"/>
    </xf>
    <xf numFmtId="183" fontId="2" fillId="26" borderId="0" xfId="47" applyNumberFormat="1" applyFont="1" applyFill="1" applyBorder="1" applyAlignment="1">
      <alignment horizontal="centerContinuous" vertical="center"/>
    </xf>
    <xf numFmtId="183" fontId="72" fillId="26" borderId="20" xfId="47" applyNumberFormat="1" applyFont="1" applyFill="1" applyBorder="1" applyAlignment="1">
      <alignment horizontal="centerContinuous" vertical="center"/>
    </xf>
    <xf numFmtId="183" fontId="73" fillId="26" borderId="14" xfId="47" applyNumberFormat="1" applyFont="1" applyFill="1" applyBorder="1" applyAlignment="1">
      <alignment horizontal="centerContinuous" vertical="center"/>
    </xf>
    <xf numFmtId="38" fontId="2" fillId="26" borderId="25" xfId="47" applyFont="1" applyFill="1" applyBorder="1" applyAlignment="1">
      <alignment horizontal="center" vertical="center"/>
    </xf>
    <xf numFmtId="3" fontId="0" fillId="24" borderId="26" xfId="0" applyNumberFormat="1" applyFont="1" applyFill="1" applyBorder="1" applyAlignment="1">
      <alignment horizontal="right" vertical="center"/>
    </xf>
    <xf numFmtId="0" fontId="0" fillId="26" borderId="29" xfId="0" applyFont="1" applyFill="1" applyBorder="1" applyAlignment="1">
      <alignment horizontal="center" vertical="center" shrinkToFit="1"/>
    </xf>
    <xf numFmtId="0" fontId="0" fillId="26" borderId="23" xfId="0" applyFont="1" applyFill="1" applyBorder="1" applyAlignment="1">
      <alignment horizontal="center" vertical="center" shrinkToFit="1"/>
    </xf>
    <xf numFmtId="0" fontId="0" fillId="26" borderId="19" xfId="0" applyFont="1" applyFill="1" applyBorder="1" applyAlignment="1">
      <alignment horizontal="center" vertical="center" shrinkToFit="1"/>
    </xf>
    <xf numFmtId="0" fontId="27" fillId="26" borderId="46" xfId="0" applyFont="1" applyFill="1" applyBorder="1" applyAlignment="1">
      <alignment horizontal="center" vertical="center" shrinkToFit="1"/>
    </xf>
    <xf numFmtId="0" fontId="27" fillId="26" borderId="47" xfId="0" applyFont="1" applyFill="1" applyBorder="1" applyAlignment="1">
      <alignment horizontal="center" vertical="center" shrinkToFit="1"/>
    </xf>
    <xf numFmtId="0" fontId="27" fillId="26" borderId="41" xfId="0" applyFont="1" applyFill="1" applyBorder="1" applyAlignment="1">
      <alignment horizontal="center" vertical="center" shrinkToFit="1"/>
    </xf>
    <xf numFmtId="38" fontId="2" fillId="0" borderId="43" xfId="47" quotePrefix="1" applyFont="1" applyFill="1" applyBorder="1" applyAlignment="1">
      <alignment horizontal="centerContinuous" vertical="center"/>
    </xf>
    <xf numFmtId="38" fontId="2" fillId="0" borderId="41" xfId="47" quotePrefix="1" applyFont="1" applyFill="1" applyBorder="1" applyAlignment="1">
      <alignment horizontal="centerContinuous" vertical="center"/>
    </xf>
    <xf numFmtId="38" fontId="2" fillId="0" borderId="43" xfId="47" applyFont="1" applyFill="1" applyBorder="1" applyAlignment="1">
      <alignment vertical="center"/>
    </xf>
    <xf numFmtId="38" fontId="2" fillId="0" borderId="41" xfId="47" applyFont="1" applyFill="1" applyBorder="1" applyAlignment="1">
      <alignment vertical="center"/>
    </xf>
    <xf numFmtId="197" fontId="73" fillId="0" borderId="41" xfId="47" applyNumberFormat="1" applyFont="1" applyFill="1" applyBorder="1" applyAlignment="1">
      <alignment horizontal="left" vertical="center" shrinkToFit="1"/>
    </xf>
    <xf numFmtId="197" fontId="73" fillId="0" borderId="41" xfId="47" applyNumberFormat="1" applyFont="1" applyFill="1" applyBorder="1" applyAlignment="1">
      <alignment horizontal="left" vertical="center"/>
    </xf>
    <xf numFmtId="203" fontId="73" fillId="0" borderId="33" xfId="47" applyNumberFormat="1" applyFont="1" applyFill="1" applyBorder="1" applyAlignment="1">
      <alignment horizontal="left" vertical="center"/>
    </xf>
    <xf numFmtId="183" fontId="2" fillId="26" borderId="43" xfId="47" applyNumberFormat="1" applyFont="1" applyFill="1" applyBorder="1" applyAlignment="1">
      <alignment horizontal="centerContinuous" vertical="center"/>
    </xf>
    <xf numFmtId="183" fontId="72" fillId="26" borderId="33" xfId="47" applyNumberFormat="1" applyFont="1" applyFill="1" applyBorder="1" applyAlignment="1">
      <alignment horizontal="centerContinuous" vertical="center"/>
    </xf>
    <xf numFmtId="192" fontId="73" fillId="0" borderId="41" xfId="47" applyNumberFormat="1" applyFont="1" applyFill="1" applyBorder="1" applyAlignment="1">
      <alignment horizontal="left" vertical="center"/>
    </xf>
    <xf numFmtId="200" fontId="73" fillId="0" borderId="41" xfId="47" applyNumberFormat="1" applyFont="1" applyFill="1" applyBorder="1" applyAlignment="1">
      <alignment horizontal="left" vertical="center"/>
    </xf>
    <xf numFmtId="183" fontId="2" fillId="26" borderId="33" xfId="47" applyNumberFormat="1" applyFont="1" applyFill="1" applyBorder="1" applyAlignment="1">
      <alignment horizontal="centerContinuous" vertical="center"/>
    </xf>
    <xf numFmtId="183" fontId="72" fillId="26" borderId="41" xfId="47" applyNumberFormat="1" applyFont="1" applyFill="1" applyBorder="1" applyAlignment="1">
      <alignment horizontal="centerContinuous" vertical="center"/>
    </xf>
    <xf numFmtId="195" fontId="73" fillId="0" borderId="41" xfId="47" applyNumberFormat="1" applyFont="1" applyFill="1" applyBorder="1" applyAlignment="1">
      <alignment horizontal="left" vertical="center"/>
    </xf>
    <xf numFmtId="194" fontId="73" fillId="0" borderId="33" xfId="47" applyNumberFormat="1" applyFont="1" applyFill="1" applyBorder="1" applyAlignment="1">
      <alignment horizontal="left" vertical="center" shrinkToFit="1"/>
    </xf>
    <xf numFmtId="0" fontId="0" fillId="0" borderId="35" xfId="0" quotePrefix="1" applyFont="1" applyFill="1" applyBorder="1" applyAlignment="1">
      <alignment horizontal="left" vertical="center" shrinkToFit="1"/>
    </xf>
    <xf numFmtId="0" fontId="58" fillId="0" borderId="0" xfId="0" applyFont="1" applyFill="1" applyAlignment="1">
      <alignment horizontal="left" vertical="center"/>
    </xf>
    <xf numFmtId="0" fontId="63" fillId="0" borderId="0" xfId="0" quotePrefix="1" applyFont="1" applyFill="1" applyBorder="1" applyAlignment="1">
      <alignment horizontal="left" vertical="center"/>
    </xf>
    <xf numFmtId="0" fontId="28" fillId="0" borderId="0" xfId="0" applyFont="1" applyFill="1" applyAlignment="1">
      <alignment vertical="center"/>
    </xf>
    <xf numFmtId="0" fontId="26" fillId="0" borderId="0" xfId="0" applyFont="1" applyFill="1" applyAlignment="1">
      <alignment horizontal="left" vertical="center"/>
    </xf>
    <xf numFmtId="0" fontId="26" fillId="0" borderId="0" xfId="57" applyFont="1" applyFill="1" applyAlignment="1">
      <alignment horizontal="left" vertical="center"/>
    </xf>
    <xf numFmtId="0" fontId="84" fillId="0" borderId="0" xfId="0" applyFont="1" applyFill="1" applyAlignment="1">
      <alignment vertical="center"/>
    </xf>
    <xf numFmtId="185" fontId="0" fillId="0" borderId="22" xfId="57" applyNumberFormat="1" applyFont="1" applyFill="1" applyBorder="1" applyAlignment="1">
      <alignment horizontal="right" vertical="center"/>
    </xf>
    <xf numFmtId="185" fontId="0" fillId="0" borderId="13" xfId="48" applyNumberFormat="1" applyFont="1" applyFill="1" applyBorder="1" applyAlignment="1">
      <alignment horizontal="right" vertical="center"/>
    </xf>
    <xf numFmtId="0" fontId="17" fillId="0" borderId="0" xfId="0" applyFont="1" applyAlignment="1">
      <alignment horizontal="right" vertical="center"/>
    </xf>
    <xf numFmtId="0" fontId="0" fillId="0" borderId="0" xfId="0" applyAlignment="1">
      <alignment horizontal="right" vertical="center"/>
    </xf>
    <xf numFmtId="0" fontId="17" fillId="0" borderId="20" xfId="0" applyFont="1" applyBorder="1" applyAlignment="1">
      <alignment horizontal="right" vertical="center"/>
    </xf>
    <xf numFmtId="0" fontId="2" fillId="26" borderId="21" xfId="0" applyFont="1" applyFill="1" applyBorder="1" applyAlignment="1">
      <alignment horizontal="right" vertical="center"/>
    </xf>
    <xf numFmtId="0" fontId="17" fillId="26" borderId="20" xfId="0" applyFont="1" applyFill="1" applyBorder="1" applyAlignment="1">
      <alignment horizontal="right" vertical="center"/>
    </xf>
    <xf numFmtId="179" fontId="2" fillId="26" borderId="21" xfId="0" applyNumberFormat="1" applyFont="1" applyFill="1" applyBorder="1" applyAlignment="1">
      <alignment horizontal="right" vertical="center"/>
    </xf>
    <xf numFmtId="179" fontId="2" fillId="26" borderId="20" xfId="0" applyNumberFormat="1" applyFont="1" applyFill="1" applyBorder="1" applyAlignment="1">
      <alignment horizontal="right" vertical="center"/>
    </xf>
    <xf numFmtId="0" fontId="69" fillId="0" borderId="0" xfId="0" applyFont="1" applyAlignment="1">
      <alignment vertical="center"/>
    </xf>
    <xf numFmtId="208" fontId="73" fillId="0" borderId="0" xfId="47" applyNumberFormat="1" applyFont="1" applyFill="1" applyBorder="1" applyAlignment="1">
      <alignment horizontal="left" vertical="center"/>
    </xf>
    <xf numFmtId="0" fontId="16" fillId="26" borderId="14" xfId="57" quotePrefix="1" applyFont="1" applyFill="1" applyBorder="1" applyAlignment="1">
      <alignment horizontal="left" vertical="center" shrinkToFit="1"/>
    </xf>
    <xf numFmtId="0" fontId="0" fillId="26" borderId="14" xfId="57" applyFont="1" applyFill="1" applyBorder="1" applyAlignment="1">
      <alignment vertical="center" shrinkToFit="1"/>
    </xf>
    <xf numFmtId="188" fontId="0" fillId="0" borderId="26" xfId="47" applyNumberFormat="1" applyFont="1" applyFill="1" applyBorder="1" applyAlignment="1">
      <alignment horizontal="right" vertical="center"/>
    </xf>
    <xf numFmtId="199" fontId="0" fillId="0" borderId="22" xfId="47" applyNumberFormat="1" applyFont="1" applyFill="1" applyBorder="1" applyAlignment="1">
      <alignment horizontal="right" vertical="center"/>
    </xf>
    <xf numFmtId="38" fontId="0" fillId="0" borderId="24" xfId="47" quotePrefix="1" applyFont="1" applyFill="1" applyBorder="1" applyAlignment="1">
      <alignment horizontal="right" vertical="center"/>
    </xf>
    <xf numFmtId="38" fontId="2" fillId="0" borderId="25" xfId="47" applyFont="1" applyFill="1" applyBorder="1" applyAlignment="1">
      <alignment horizontal="right" vertical="center"/>
    </xf>
    <xf numFmtId="38" fontId="0" fillId="0" borderId="24" xfId="47" applyFont="1" applyFill="1" applyBorder="1" applyAlignment="1">
      <alignment horizontal="right" vertical="center"/>
    </xf>
    <xf numFmtId="185" fontId="2" fillId="26" borderId="26" xfId="47" applyNumberFormat="1" applyFont="1" applyFill="1" applyBorder="1" applyAlignment="1">
      <alignment vertical="center" shrinkToFit="1"/>
    </xf>
    <xf numFmtId="185" fontId="71" fillId="0" borderId="28" xfId="47" applyNumberFormat="1" applyFont="1" applyFill="1" applyBorder="1" applyAlignment="1">
      <alignment vertical="center" shrinkToFit="1"/>
    </xf>
    <xf numFmtId="185" fontId="71" fillId="0" borderId="22" xfId="47" applyNumberFormat="1" applyFont="1" applyFill="1" applyBorder="1" applyAlignment="1">
      <alignment vertical="center" shrinkToFit="1"/>
    </xf>
    <xf numFmtId="185" fontId="71" fillId="0" borderId="24" xfId="47" applyNumberFormat="1" applyFont="1" applyFill="1" applyBorder="1" applyAlignment="1">
      <alignment vertical="center" shrinkToFit="1"/>
    </xf>
    <xf numFmtId="185" fontId="71" fillId="26" borderId="26" xfId="47" applyNumberFormat="1" applyFont="1" applyFill="1" applyBorder="1" applyAlignment="1">
      <alignment vertical="center" shrinkToFit="1"/>
    </xf>
    <xf numFmtId="0" fontId="0" fillId="0" borderId="0" xfId="0" applyFont="1" applyFill="1" applyBorder="1" applyAlignment="1">
      <alignment horizontal="center" vertical="center"/>
    </xf>
    <xf numFmtId="183" fontId="2" fillId="0" borderId="43" xfId="47" applyNumberFormat="1" applyFont="1" applyFill="1" applyBorder="1" applyAlignment="1">
      <alignment vertical="center"/>
    </xf>
    <xf numFmtId="185" fontId="2" fillId="0" borderId="37" xfId="57" applyNumberFormat="1" applyFont="1" applyFill="1" applyBorder="1" applyAlignment="1">
      <alignment horizontal="right" vertical="center"/>
    </xf>
    <xf numFmtId="38" fontId="2" fillId="26" borderId="27" xfId="47" applyFont="1" applyFill="1" applyBorder="1" applyAlignment="1">
      <alignment horizontal="center" vertical="center"/>
    </xf>
    <xf numFmtId="0" fontId="27" fillId="26" borderId="16" xfId="0" applyFont="1" applyFill="1" applyBorder="1" applyAlignment="1">
      <alignment horizontal="center" vertical="center" shrinkToFit="1"/>
    </xf>
    <xf numFmtId="0" fontId="0" fillId="26" borderId="27" xfId="0" applyFont="1" applyFill="1" applyBorder="1" applyAlignment="1">
      <alignment horizontal="center" vertical="center"/>
    </xf>
    <xf numFmtId="0" fontId="0" fillId="26" borderId="27" xfId="0" applyFont="1" applyFill="1" applyBorder="1" applyAlignment="1">
      <alignment horizontal="center" vertical="center" wrapText="1"/>
    </xf>
    <xf numFmtId="0" fontId="0" fillId="0" borderId="0" xfId="0" applyFill="1" applyBorder="1" applyAlignment="1">
      <alignment horizontal="center" vertical="center" shrinkToFit="1"/>
    </xf>
    <xf numFmtId="38" fontId="27" fillId="26" borderId="53" xfId="47" applyFont="1" applyFill="1" applyBorder="1" applyAlignment="1">
      <alignment horizontal="center" vertical="center" shrinkToFit="1"/>
    </xf>
    <xf numFmtId="0" fontId="2" fillId="26" borderId="54" xfId="0" quotePrefix="1" applyFont="1" applyFill="1" applyBorder="1" applyAlignment="1">
      <alignment horizontal="center" vertical="center" shrinkToFit="1"/>
    </xf>
    <xf numFmtId="0" fontId="0" fillId="26" borderId="18" xfId="0" applyFont="1" applyFill="1" applyBorder="1" applyAlignment="1">
      <alignment horizontal="center" vertical="center"/>
    </xf>
    <xf numFmtId="38" fontId="16" fillId="0" borderId="0" xfId="47" quotePrefix="1" applyFont="1" applyFill="1" applyBorder="1" applyAlignment="1">
      <alignment horizontal="center" vertical="center"/>
    </xf>
    <xf numFmtId="38" fontId="16" fillId="0" borderId="0" xfId="47" applyFont="1" applyFill="1" applyBorder="1" applyAlignment="1">
      <alignment horizontal="center" vertical="center"/>
    </xf>
    <xf numFmtId="38" fontId="20" fillId="0" borderId="0" xfId="47" quotePrefix="1" applyFont="1" applyFill="1" applyBorder="1" applyAlignment="1">
      <alignment horizontal="center" vertical="center"/>
    </xf>
    <xf numFmtId="38" fontId="20" fillId="0" borderId="0" xfId="47" applyFont="1" applyFill="1" applyBorder="1" applyAlignment="1">
      <alignment horizontal="center" vertical="center"/>
    </xf>
    <xf numFmtId="38" fontId="73" fillId="0" borderId="0" xfId="47" quotePrefix="1" applyFont="1" applyFill="1" applyBorder="1" applyAlignment="1">
      <alignment horizontal="center" vertical="center"/>
    </xf>
    <xf numFmtId="38" fontId="73" fillId="0" borderId="0" xfId="47" applyFont="1" applyFill="1" applyBorder="1" applyAlignment="1">
      <alignment horizontal="center" vertical="center"/>
    </xf>
    <xf numFmtId="0" fontId="16" fillId="0" borderId="0" xfId="0" applyFont="1" applyFill="1" applyBorder="1" applyAlignment="1">
      <alignment vertical="center" wrapText="1" shrinkToFit="1"/>
    </xf>
    <xf numFmtId="0" fontId="16" fillId="0" borderId="17" xfId="0" applyFont="1" applyFill="1" applyBorder="1" applyAlignment="1">
      <alignment vertical="center" wrapText="1" shrinkToFit="1"/>
    </xf>
    <xf numFmtId="0" fontId="16" fillId="0" borderId="13" xfId="0" applyFont="1" applyFill="1" applyBorder="1" applyAlignment="1">
      <alignment vertical="center" wrapText="1" shrinkToFit="1"/>
    </xf>
    <xf numFmtId="185" fontId="2" fillId="0" borderId="17" xfId="57" applyNumberFormat="1" applyFont="1" applyFill="1" applyBorder="1" applyAlignment="1">
      <alignment vertical="center"/>
    </xf>
    <xf numFmtId="0" fontId="2" fillId="26" borderId="43" xfId="0" applyFont="1" applyFill="1" applyBorder="1" applyAlignment="1">
      <alignment horizontal="centerContinuous" vertical="center"/>
    </xf>
    <xf numFmtId="188" fontId="71" fillId="0" borderId="24" xfId="47" applyNumberFormat="1" applyFont="1" applyFill="1" applyBorder="1" applyAlignment="1">
      <alignment vertical="center"/>
    </xf>
    <xf numFmtId="0" fontId="2" fillId="26" borderId="14" xfId="0" applyFont="1" applyFill="1" applyBorder="1" applyAlignment="1">
      <alignment horizontal="center" vertical="top"/>
    </xf>
    <xf numFmtId="38" fontId="73" fillId="26" borderId="14" xfId="47" applyFont="1" applyFill="1" applyBorder="1" applyAlignment="1">
      <alignment vertical="top"/>
    </xf>
    <xf numFmtId="38" fontId="73" fillId="26" borderId="0" xfId="47" applyFont="1" applyFill="1" applyBorder="1" applyAlignment="1">
      <alignment shrinkToFit="1"/>
    </xf>
    <xf numFmtId="185" fontId="0" fillId="0" borderId="13" xfId="47" applyNumberFormat="1" applyFont="1" applyFill="1" applyBorder="1" applyAlignment="1">
      <alignment horizontal="right" vertical="top"/>
    </xf>
    <xf numFmtId="185" fontId="0" fillId="0" borderId="14" xfId="47" applyNumberFormat="1" applyFont="1" applyFill="1" applyBorder="1" applyAlignment="1">
      <alignment horizontal="right" vertical="top"/>
    </xf>
    <xf numFmtId="185" fontId="2" fillId="0" borderId="13" xfId="47" applyNumberFormat="1" applyFont="1" applyFill="1" applyBorder="1" applyAlignment="1">
      <alignment horizontal="right" vertical="top"/>
    </xf>
    <xf numFmtId="0" fontId="2" fillId="0" borderId="0" xfId="0" applyFont="1" applyFill="1" applyAlignment="1">
      <alignment vertical="top"/>
    </xf>
    <xf numFmtId="0" fontId="2" fillId="26" borderId="14" xfId="0" applyFont="1" applyFill="1" applyBorder="1" applyAlignment="1">
      <alignment horizontal="center"/>
    </xf>
    <xf numFmtId="38" fontId="73" fillId="26" borderId="14" xfId="47" applyFont="1" applyFill="1" applyBorder="1" applyAlignment="1"/>
    <xf numFmtId="185" fontId="0" fillId="0" borderId="13" xfId="47" applyNumberFormat="1" applyFont="1" applyFill="1" applyBorder="1" applyAlignment="1">
      <alignment horizontal="right"/>
    </xf>
    <xf numFmtId="185" fontId="0" fillId="0" borderId="14" xfId="47" applyNumberFormat="1" applyFont="1" applyFill="1" applyBorder="1" applyAlignment="1">
      <alignment horizontal="right"/>
    </xf>
    <xf numFmtId="185" fontId="2" fillId="0" borderId="13" xfId="47" applyNumberFormat="1" applyFont="1" applyFill="1" applyBorder="1" applyAlignment="1">
      <alignment horizontal="right"/>
    </xf>
    <xf numFmtId="0" fontId="2" fillId="0" borderId="0" xfId="0" applyFont="1" applyFill="1" applyAlignment="1"/>
    <xf numFmtId="0" fontId="2" fillId="26" borderId="14" xfId="0" quotePrefix="1" applyFont="1" applyFill="1" applyBorder="1" applyAlignment="1">
      <alignment horizontal="center"/>
    </xf>
    <xf numFmtId="178" fontId="73" fillId="26" borderId="14" xfId="47" applyNumberFormat="1" applyFont="1" applyFill="1" applyBorder="1" applyAlignment="1">
      <alignment vertical="top"/>
    </xf>
    <xf numFmtId="178" fontId="73" fillId="26" borderId="0" xfId="47" applyNumberFormat="1" applyFont="1" applyFill="1" applyBorder="1" applyAlignment="1">
      <alignment vertical="top" shrinkToFit="1"/>
    </xf>
    <xf numFmtId="178" fontId="73" fillId="26" borderId="14" xfId="47" applyNumberFormat="1" applyFont="1" applyFill="1" applyBorder="1" applyAlignment="1"/>
    <xf numFmtId="178" fontId="73" fillId="26" borderId="0" xfId="47" applyNumberFormat="1" applyFont="1" applyFill="1" applyBorder="1" applyAlignment="1">
      <alignment shrinkToFit="1"/>
    </xf>
    <xf numFmtId="0" fontId="73" fillId="26" borderId="14" xfId="0" applyFont="1" applyFill="1" applyBorder="1" applyAlignment="1"/>
    <xf numFmtId="0" fontId="73" fillId="26" borderId="0" xfId="0" applyFont="1" applyFill="1" applyBorder="1" applyAlignment="1">
      <alignment shrinkToFit="1"/>
    </xf>
    <xf numFmtId="178" fontId="73" fillId="26" borderId="31" xfId="47" applyNumberFormat="1" applyFont="1" applyFill="1" applyBorder="1" applyAlignment="1"/>
    <xf numFmtId="178" fontId="73" fillId="26" borderId="40" xfId="47" applyNumberFormat="1" applyFont="1" applyFill="1" applyBorder="1" applyAlignment="1">
      <alignment shrinkToFit="1"/>
    </xf>
    <xf numFmtId="185" fontId="0" fillId="0" borderId="30" xfId="47" applyNumberFormat="1" applyFont="1" applyFill="1" applyBorder="1" applyAlignment="1">
      <alignment horizontal="right"/>
    </xf>
    <xf numFmtId="185" fontId="0" fillId="0" borderId="31" xfId="47" applyNumberFormat="1" applyFont="1" applyFill="1" applyBorder="1" applyAlignment="1">
      <alignment horizontal="right"/>
    </xf>
    <xf numFmtId="0" fontId="26" fillId="0" borderId="0" xfId="0" quotePrefix="1" applyFont="1" applyFill="1" applyAlignment="1">
      <alignment horizontal="left" vertical="center"/>
    </xf>
    <xf numFmtId="0" fontId="90" fillId="0" borderId="0" xfId="0" applyFont="1" applyFill="1" applyAlignment="1">
      <alignment vertical="center"/>
    </xf>
    <xf numFmtId="0" fontId="84" fillId="0" borderId="0" xfId="0" quotePrefix="1" applyFont="1" applyFill="1" applyAlignment="1">
      <alignment horizontal="left" vertical="center"/>
    </xf>
    <xf numFmtId="185" fontId="0" fillId="0" borderId="26" xfId="0" applyNumberFormat="1" applyFont="1" applyFill="1" applyBorder="1" applyAlignment="1">
      <alignment horizontal="right" vertical="center"/>
    </xf>
    <xf numFmtId="0" fontId="65" fillId="0" borderId="0" xfId="0" applyFont="1" applyFill="1" applyBorder="1" applyAlignment="1">
      <alignment vertical="center" shrinkToFit="1"/>
    </xf>
    <xf numFmtId="0" fontId="1" fillId="0" borderId="0" xfId="0" applyFont="1" applyFill="1" applyAlignment="1">
      <alignment vertical="center"/>
    </xf>
    <xf numFmtId="0" fontId="0" fillId="0" borderId="0" xfId="0" applyFont="1" applyFill="1" applyBorder="1" applyAlignment="1">
      <alignment vertical="center" shrinkToFit="1"/>
    </xf>
    <xf numFmtId="179" fontId="2" fillId="0" borderId="0" xfId="47" applyNumberFormat="1" applyFont="1" applyFill="1" applyBorder="1" applyAlignment="1">
      <alignment horizontal="center" vertical="center"/>
    </xf>
    <xf numFmtId="179" fontId="2" fillId="0" borderId="61" xfId="47" applyNumberFormat="1" applyFont="1" applyFill="1" applyBorder="1" applyAlignment="1">
      <alignment horizontal="center" vertical="center"/>
    </xf>
    <xf numFmtId="179" fontId="2" fillId="0" borderId="52" xfId="47" applyNumberFormat="1" applyFont="1" applyFill="1" applyBorder="1" applyAlignment="1">
      <alignment horizontal="center" vertical="center"/>
    </xf>
    <xf numFmtId="179" fontId="2" fillId="0" borderId="56" xfId="47" applyNumberFormat="1" applyFont="1" applyFill="1" applyBorder="1" applyAlignment="1">
      <alignment vertical="center"/>
    </xf>
    <xf numFmtId="179" fontId="2" fillId="0" borderId="59" xfId="47" applyNumberFormat="1" applyFont="1" applyFill="1" applyBorder="1" applyAlignment="1">
      <alignment horizontal="center" vertical="center"/>
    </xf>
    <xf numFmtId="179" fontId="2" fillId="0" borderId="42" xfId="47" applyNumberFormat="1" applyFont="1" applyFill="1" applyBorder="1" applyAlignment="1">
      <alignment horizontal="center" vertical="center"/>
    </xf>
    <xf numFmtId="179" fontId="2" fillId="0" borderId="57" xfId="47" applyNumberFormat="1" applyFont="1" applyFill="1" applyBorder="1" applyAlignment="1">
      <alignment vertical="center"/>
    </xf>
    <xf numFmtId="180" fontId="2" fillId="0" borderId="38" xfId="47" applyNumberFormat="1" applyFont="1" applyFill="1" applyBorder="1" applyAlignment="1">
      <alignment vertical="center"/>
    </xf>
    <xf numFmtId="179" fontId="2" fillId="0" borderId="58" xfId="47" applyNumberFormat="1" applyFont="1" applyFill="1" applyBorder="1" applyAlignment="1">
      <alignment horizontal="center" vertical="center"/>
    </xf>
    <xf numFmtId="179" fontId="2" fillId="0" borderId="33" xfId="47" applyNumberFormat="1" applyFont="1" applyFill="1" applyBorder="1" applyAlignment="1">
      <alignment horizontal="center" vertical="center"/>
    </xf>
    <xf numFmtId="180" fontId="2" fillId="0" borderId="14" xfId="48" applyNumberFormat="1" applyFont="1" applyFill="1" applyBorder="1" applyAlignment="1">
      <alignment vertical="center"/>
    </xf>
    <xf numFmtId="179" fontId="2" fillId="0" borderId="54" xfId="47" applyNumberFormat="1" applyFont="1" applyFill="1" applyBorder="1" applyAlignment="1">
      <alignment horizontal="center" vertical="center"/>
    </xf>
    <xf numFmtId="180" fontId="2" fillId="0" borderId="56" xfId="48" applyNumberFormat="1" applyFont="1" applyFill="1" applyBorder="1" applyAlignment="1">
      <alignment vertical="center"/>
    </xf>
    <xf numFmtId="49" fontId="0" fillId="26" borderId="14" xfId="0" applyNumberFormat="1" applyFont="1" applyFill="1" applyBorder="1" applyAlignment="1">
      <alignment horizontal="right" vertical="center"/>
    </xf>
    <xf numFmtId="3" fontId="0" fillId="0" borderId="27" xfId="0" applyNumberFormat="1" applyFont="1" applyFill="1" applyBorder="1" applyAlignment="1">
      <alignment horizontal="right" vertical="center"/>
    </xf>
    <xf numFmtId="38" fontId="0" fillId="0" borderId="26" xfId="47" applyFont="1" applyFill="1" applyBorder="1" applyAlignment="1">
      <alignment horizontal="right" vertical="center"/>
    </xf>
    <xf numFmtId="0" fontId="91" fillId="0" borderId="0" xfId="0" applyFont="1" applyFill="1" applyAlignment="1">
      <alignment horizontal="left" vertical="center"/>
    </xf>
    <xf numFmtId="0" fontId="92" fillId="0" borderId="0" xfId="0" applyFont="1" applyFill="1" applyAlignment="1">
      <alignment horizontal="left" vertical="center"/>
    </xf>
    <xf numFmtId="0" fontId="93" fillId="0" borderId="0" xfId="0" quotePrefix="1" applyFont="1" applyFill="1" applyBorder="1" applyAlignment="1">
      <alignment horizontal="left" vertical="center"/>
    </xf>
    <xf numFmtId="0" fontId="93" fillId="0" borderId="0" xfId="0" applyFont="1" applyFill="1" applyAlignment="1">
      <alignment horizontal="left" vertical="center"/>
    </xf>
    <xf numFmtId="0" fontId="93" fillId="0" borderId="0" xfId="0" quotePrefix="1" applyFont="1" applyFill="1" applyAlignment="1">
      <alignment horizontal="left" vertical="center"/>
    </xf>
    <xf numFmtId="0" fontId="93" fillId="0" borderId="0" xfId="0" quotePrefix="1" applyFont="1" applyAlignment="1">
      <alignment horizontal="left" vertical="center"/>
    </xf>
    <xf numFmtId="0" fontId="94" fillId="0" borderId="0" xfId="0" quotePrefix="1" applyFont="1" applyFill="1" applyAlignment="1">
      <alignment horizontal="left" vertical="center"/>
    </xf>
    <xf numFmtId="0" fontId="77" fillId="0" borderId="0" xfId="57" applyFont="1" applyFill="1" applyAlignment="1">
      <alignment horizontal="left" vertical="center"/>
    </xf>
    <xf numFmtId="0" fontId="73" fillId="26" borderId="38" xfId="57" applyFont="1" applyFill="1" applyBorder="1" applyAlignment="1">
      <alignment horizontal="center" vertical="center"/>
    </xf>
    <xf numFmtId="38" fontId="77" fillId="0" borderId="0" xfId="47" quotePrefix="1" applyFont="1" applyFill="1" applyAlignment="1">
      <alignment horizontal="left" vertical="center"/>
    </xf>
    <xf numFmtId="38" fontId="25" fillId="0" borderId="0" xfId="47" quotePrefix="1" applyFont="1" applyFill="1" applyAlignment="1">
      <alignment horizontal="left" vertical="center"/>
    </xf>
    <xf numFmtId="38" fontId="25" fillId="0" borderId="0" xfId="47" quotePrefix="1" applyFont="1" applyFill="1" applyBorder="1" applyAlignment="1">
      <alignment horizontal="left" vertical="center"/>
    </xf>
    <xf numFmtId="0" fontId="95" fillId="0" borderId="0" xfId="0" applyFont="1" applyFill="1" applyAlignment="1">
      <alignment horizontal="left" vertical="center"/>
    </xf>
    <xf numFmtId="0" fontId="81" fillId="0" borderId="0" xfId="0" quotePrefix="1" applyFont="1" applyFill="1" applyBorder="1" applyAlignment="1">
      <alignment horizontal="left" vertical="center"/>
    </xf>
    <xf numFmtId="0" fontId="0" fillId="0" borderId="0" xfId="0" quotePrefix="1" applyFont="1" applyFill="1" applyBorder="1" applyAlignment="1">
      <alignment horizontal="right" vertical="center"/>
    </xf>
    <xf numFmtId="0" fontId="81" fillId="0" borderId="0" xfId="0" applyFont="1" applyAlignment="1">
      <alignment horizontal="left" vertical="center"/>
    </xf>
    <xf numFmtId="0" fontId="92" fillId="0" borderId="0" xfId="0" applyFont="1" applyAlignment="1">
      <alignment horizontal="left" vertical="center"/>
    </xf>
    <xf numFmtId="0" fontId="0" fillId="0" borderId="0" xfId="0" applyFill="1" applyBorder="1" applyAlignment="1">
      <alignment vertical="center" wrapText="1" shrinkToFit="1"/>
    </xf>
    <xf numFmtId="0" fontId="0" fillId="0" borderId="0" xfId="0" applyFont="1" applyFill="1" applyBorder="1" applyAlignment="1">
      <alignment horizontal="center" vertical="center"/>
    </xf>
    <xf numFmtId="49" fontId="72" fillId="0" borderId="0" xfId="0" applyNumberFormat="1" applyFont="1" applyAlignment="1">
      <alignment horizontal="left" vertical="center"/>
    </xf>
    <xf numFmtId="38" fontId="16" fillId="0" borderId="0" xfId="47" applyFont="1" applyFill="1" applyBorder="1" applyAlignment="1">
      <alignment horizontal="center" vertical="center" wrapText="1" shrinkToFit="1"/>
    </xf>
    <xf numFmtId="38" fontId="16" fillId="0" borderId="0" xfId="47" applyFont="1" applyFill="1" applyBorder="1" applyAlignment="1">
      <alignment horizontal="center" vertical="center" shrinkToFit="1"/>
    </xf>
    <xf numFmtId="206" fontId="71" fillId="0" borderId="17" xfId="47" applyNumberFormat="1" applyFont="1" applyFill="1" applyBorder="1" applyAlignment="1">
      <alignment vertical="center"/>
    </xf>
    <xf numFmtId="0" fontId="0" fillId="26" borderId="26" xfId="0" applyFont="1" applyFill="1" applyBorder="1" applyAlignment="1">
      <alignment horizontal="center" vertical="center"/>
    </xf>
    <xf numFmtId="38" fontId="73" fillId="0" borderId="0" xfId="47" applyFont="1" applyFill="1" applyBorder="1" applyAlignment="1">
      <alignment vertical="center" shrinkToFit="1"/>
    </xf>
    <xf numFmtId="183" fontId="73" fillId="0" borderId="65" xfId="47" applyNumberFormat="1" applyFont="1" applyFill="1" applyBorder="1" applyAlignment="1">
      <alignment horizontal="left" vertical="center"/>
    </xf>
    <xf numFmtId="196" fontId="73" fillId="0" borderId="66" xfId="47" applyNumberFormat="1" applyFont="1" applyFill="1" applyBorder="1" applyAlignment="1">
      <alignment horizontal="left" vertical="center"/>
    </xf>
    <xf numFmtId="0" fontId="2" fillId="26" borderId="18" xfId="0" applyFont="1" applyFill="1" applyBorder="1" applyAlignment="1">
      <alignment horizontal="centerContinuous" vertical="center"/>
    </xf>
    <xf numFmtId="38" fontId="0" fillId="0" borderId="0" xfId="47" applyFont="1" applyFill="1" applyBorder="1" applyAlignment="1">
      <alignment vertical="center" shrinkToFit="1"/>
    </xf>
    <xf numFmtId="183" fontId="71"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180" fontId="71" fillId="0" borderId="0" xfId="0" applyNumberFormat="1" applyFont="1" applyFill="1" applyBorder="1" applyAlignment="1">
      <alignment vertical="center"/>
    </xf>
    <xf numFmtId="0" fontId="0" fillId="0" borderId="21" xfId="0" applyFont="1" applyFill="1" applyBorder="1" applyAlignment="1">
      <alignment horizontal="center" vertical="center"/>
    </xf>
    <xf numFmtId="183" fontId="0" fillId="0" borderId="43" xfId="47" applyNumberFormat="1" applyFont="1" applyFill="1" applyBorder="1" applyAlignment="1">
      <alignment vertical="center"/>
    </xf>
    <xf numFmtId="38" fontId="0" fillId="26" borderId="25" xfId="47" applyFont="1" applyFill="1" applyBorder="1" applyAlignment="1">
      <alignment horizontal="center" vertical="center"/>
    </xf>
    <xf numFmtId="185" fontId="2" fillId="0" borderId="37" xfId="57" applyNumberFormat="1" applyFont="1" applyFill="1" applyBorder="1" applyAlignment="1">
      <alignment horizontal="right" vertical="center"/>
    </xf>
    <xf numFmtId="185" fontId="2" fillId="0" borderId="14" xfId="47" applyNumberFormat="1" applyFont="1" applyFill="1" applyBorder="1" applyAlignment="1">
      <alignment vertical="center"/>
    </xf>
    <xf numFmtId="185" fontId="2" fillId="0" borderId="38" xfId="57" applyNumberFormat="1" applyFont="1" applyFill="1" applyBorder="1" applyAlignment="1">
      <alignment horizontal="right" vertical="center"/>
    </xf>
    <xf numFmtId="185" fontId="0" fillId="0" borderId="23" xfId="0" applyNumberFormat="1" applyFont="1" applyFill="1" applyBorder="1" applyAlignment="1">
      <alignment vertical="center"/>
    </xf>
    <xf numFmtId="185" fontId="2" fillId="0" borderId="23" xfId="57" applyNumberFormat="1" applyFont="1" applyFill="1" applyBorder="1" applyAlignment="1">
      <alignment vertical="center"/>
    </xf>
    <xf numFmtId="185" fontId="2" fillId="0" borderId="25" xfId="57" applyNumberFormat="1" applyFont="1" applyFill="1" applyBorder="1" applyAlignment="1">
      <alignment horizontal="right" vertical="center"/>
    </xf>
    <xf numFmtId="0" fontId="0" fillId="0" borderId="0" xfId="0" applyFont="1" applyFill="1" applyAlignment="1">
      <alignment horizontal="right" vertical="center"/>
    </xf>
    <xf numFmtId="0" fontId="0" fillId="0" borderId="20" xfId="0" applyFill="1" applyBorder="1" applyAlignment="1">
      <alignment vertical="center" shrinkToFit="1"/>
    </xf>
    <xf numFmtId="0" fontId="2" fillId="26" borderId="13" xfId="47" quotePrefix="1" applyNumberFormat="1" applyFont="1" applyFill="1" applyBorder="1" applyAlignment="1">
      <alignment horizontal="center" vertical="center"/>
    </xf>
    <xf numFmtId="0" fontId="0" fillId="26" borderId="32" xfId="0" quotePrefix="1" applyNumberFormat="1" applyFont="1" applyFill="1" applyBorder="1" applyAlignment="1">
      <alignment horizontal="right" vertical="center"/>
    </xf>
    <xf numFmtId="38" fontId="0" fillId="26" borderId="29" xfId="47" quotePrefix="1" applyFont="1" applyFill="1" applyBorder="1" applyAlignment="1">
      <alignment vertical="center"/>
    </xf>
    <xf numFmtId="38" fontId="2" fillId="26" borderId="46" xfId="47" quotePrefix="1" applyFont="1" applyFill="1" applyBorder="1" applyAlignment="1">
      <alignment vertical="center"/>
    </xf>
    <xf numFmtId="38" fontId="0" fillId="26" borderId="27" xfId="47" quotePrefix="1" applyFont="1" applyFill="1" applyBorder="1" applyAlignment="1">
      <alignment vertical="center"/>
    </xf>
    <xf numFmtId="38" fontId="2" fillId="26" borderId="49" xfId="47" quotePrefix="1" applyFont="1" applyFill="1" applyBorder="1" applyAlignment="1">
      <alignment vertical="center"/>
    </xf>
    <xf numFmtId="38" fontId="0" fillId="26" borderId="34" xfId="47" quotePrefix="1" applyFont="1" applyFill="1" applyBorder="1" applyAlignment="1">
      <alignment horizontal="right" vertical="center"/>
    </xf>
    <xf numFmtId="38" fontId="0" fillId="26" borderId="2" xfId="47" quotePrefix="1" applyFont="1" applyFill="1" applyBorder="1" applyAlignment="1">
      <alignment horizontal="right" vertical="center"/>
    </xf>
    <xf numFmtId="38" fontId="17" fillId="26" borderId="2" xfId="47" applyFont="1" applyFill="1" applyBorder="1" applyAlignment="1">
      <alignment horizontal="left" vertical="center"/>
    </xf>
    <xf numFmtId="38" fontId="17" fillId="26" borderId="20" xfId="47" applyFont="1" applyFill="1" applyBorder="1" applyAlignment="1">
      <alignment horizontal="left" vertical="center"/>
    </xf>
    <xf numFmtId="0" fontId="1" fillId="26" borderId="33" xfId="0" applyFont="1" applyFill="1" applyBorder="1" applyAlignment="1">
      <alignment horizontal="center" vertical="center"/>
    </xf>
    <xf numFmtId="0" fontId="1" fillId="26" borderId="41" xfId="0" applyFont="1" applyFill="1" applyBorder="1" applyAlignment="1">
      <alignment horizontal="center" vertical="center"/>
    </xf>
    <xf numFmtId="0" fontId="1" fillId="26" borderId="14" xfId="0" applyFont="1" applyFill="1" applyBorder="1" applyAlignment="1">
      <alignment vertical="center"/>
    </xf>
    <xf numFmtId="0" fontId="27" fillId="26" borderId="33" xfId="0" applyFont="1" applyFill="1" applyBorder="1" applyAlignment="1">
      <alignment horizontal="left" vertical="center"/>
    </xf>
    <xf numFmtId="0" fontId="0" fillId="26" borderId="14" xfId="0" applyFont="1" applyFill="1" applyBorder="1" applyAlignment="1">
      <alignment horizontal="right" vertical="center"/>
    </xf>
    <xf numFmtId="0" fontId="1" fillId="26" borderId="19" xfId="0" applyFont="1" applyFill="1" applyBorder="1" applyAlignment="1">
      <alignment vertical="center"/>
    </xf>
    <xf numFmtId="0" fontId="2" fillId="26" borderId="18" xfId="0" applyFont="1" applyFill="1" applyBorder="1" applyAlignment="1">
      <alignment horizontal="center" vertical="center"/>
    </xf>
    <xf numFmtId="179" fontId="27" fillId="26" borderId="54" xfId="47" applyNumberFormat="1" applyFont="1" applyFill="1" applyBorder="1" applyAlignment="1">
      <alignment vertical="center" shrinkToFit="1"/>
    </xf>
    <xf numFmtId="0" fontId="73" fillId="26" borderId="43" xfId="0" applyFont="1" applyFill="1" applyBorder="1" applyAlignment="1">
      <alignment horizontal="left" vertical="center"/>
    </xf>
    <xf numFmtId="179" fontId="27" fillId="26" borderId="53" xfId="47" applyNumberFormat="1" applyFont="1" applyFill="1" applyBorder="1" applyAlignment="1">
      <alignment vertical="center" shrinkToFit="1"/>
    </xf>
    <xf numFmtId="186" fontId="2" fillId="0" borderId="37" xfId="47" applyNumberFormat="1" applyFont="1" applyFill="1" applyBorder="1" applyAlignment="1">
      <alignment vertical="center"/>
    </xf>
    <xf numFmtId="186" fontId="2" fillId="0" borderId="38" xfId="47" applyNumberFormat="1" applyFont="1" applyFill="1" applyBorder="1" applyAlignment="1">
      <alignment vertical="center"/>
    </xf>
    <xf numFmtId="186" fontId="2" fillId="24" borderId="37" xfId="47" applyNumberFormat="1" applyFont="1" applyFill="1" applyBorder="1" applyAlignment="1">
      <alignment vertical="center"/>
    </xf>
    <xf numFmtId="186" fontId="0" fillId="0" borderId="23" xfId="47" applyNumberFormat="1" applyFont="1" applyFill="1" applyBorder="1" applyAlignment="1">
      <alignment vertical="center"/>
    </xf>
    <xf numFmtId="0" fontId="0" fillId="26" borderId="67" xfId="0" quotePrefix="1" applyFont="1" applyFill="1" applyBorder="1" applyAlignment="1">
      <alignment horizontal="center" vertical="center"/>
    </xf>
    <xf numFmtId="0" fontId="0" fillId="26" borderId="67" xfId="0" applyFont="1" applyFill="1" applyBorder="1" applyAlignment="1">
      <alignment horizontal="center" vertical="center"/>
    </xf>
    <xf numFmtId="0" fontId="2" fillId="26" borderId="67" xfId="0" applyFont="1" applyFill="1" applyBorder="1" applyAlignment="1">
      <alignment horizontal="center" vertical="center"/>
    </xf>
    <xf numFmtId="179" fontId="27" fillId="26" borderId="41" xfId="47" applyNumberFormat="1" applyFont="1" applyFill="1" applyBorder="1" applyAlignment="1">
      <alignment vertical="center"/>
    </xf>
    <xf numFmtId="186" fontId="17" fillId="26" borderId="16" xfId="47" applyNumberFormat="1" applyFont="1" applyFill="1" applyBorder="1" applyAlignment="1">
      <alignment vertical="center"/>
    </xf>
    <xf numFmtId="186" fontId="17" fillId="26" borderId="19" xfId="47" applyNumberFormat="1" applyFont="1" applyFill="1" applyBorder="1" applyAlignment="1">
      <alignment vertical="center"/>
    </xf>
    <xf numFmtId="186" fontId="72" fillId="26" borderId="16" xfId="47" applyNumberFormat="1" applyFont="1" applyFill="1" applyBorder="1" applyAlignment="1">
      <alignment vertical="center"/>
    </xf>
    <xf numFmtId="179" fontId="27" fillId="26" borderId="53" xfId="47" applyNumberFormat="1" applyFont="1" applyFill="1" applyBorder="1" applyAlignment="1">
      <alignment vertical="center"/>
    </xf>
    <xf numFmtId="179" fontId="27" fillId="26" borderId="54" xfId="47" applyNumberFormat="1" applyFont="1" applyFill="1" applyBorder="1" applyAlignment="1">
      <alignment vertical="center"/>
    </xf>
    <xf numFmtId="185" fontId="2" fillId="0" borderId="30" xfId="47" applyNumberFormat="1" applyFont="1" applyFill="1" applyBorder="1" applyAlignment="1">
      <alignment horizontal="right"/>
    </xf>
    <xf numFmtId="186" fontId="2" fillId="0" borderId="0" xfId="47" applyNumberFormat="1" applyFont="1" applyFill="1" applyBorder="1" applyAlignment="1">
      <alignment vertical="center" shrinkToFit="1"/>
    </xf>
    <xf numFmtId="185" fontId="2" fillId="0" borderId="0" xfId="47" applyNumberFormat="1" applyFont="1" applyFill="1" applyBorder="1" applyAlignment="1">
      <alignment vertical="center" shrinkToFit="1"/>
    </xf>
    <xf numFmtId="185" fontId="70" fillId="0" borderId="0" xfId="47" applyNumberFormat="1" applyFont="1" applyFill="1" applyBorder="1" applyAlignment="1">
      <alignment vertical="center" shrinkToFit="1"/>
    </xf>
    <xf numFmtId="179" fontId="2" fillId="0" borderId="41" xfId="47" applyNumberFormat="1" applyFont="1" applyFill="1" applyBorder="1" applyAlignment="1">
      <alignment horizontal="center" vertical="center"/>
    </xf>
    <xf numFmtId="179" fontId="2" fillId="0" borderId="62" xfId="47" applyNumberFormat="1" applyFont="1" applyFill="1" applyBorder="1" applyAlignment="1">
      <alignment horizontal="center" vertical="center"/>
    </xf>
    <xf numFmtId="179" fontId="2" fillId="0" borderId="43" xfId="47" applyNumberFormat="1" applyFont="1" applyFill="1" applyBorder="1" applyAlignment="1">
      <alignment horizontal="center" vertical="center"/>
    </xf>
    <xf numFmtId="180" fontId="2" fillId="0" borderId="55" xfId="47" applyNumberFormat="1" applyFont="1" applyFill="1" applyBorder="1" applyAlignment="1">
      <alignment vertical="center"/>
    </xf>
    <xf numFmtId="0" fontId="0" fillId="26" borderId="14" xfId="0" applyNumberFormat="1" applyFont="1" applyFill="1" applyBorder="1" applyAlignment="1">
      <alignment horizontal="right" vertical="center"/>
    </xf>
    <xf numFmtId="0" fontId="0" fillId="26" borderId="19" xfId="0" applyNumberFormat="1" applyFont="1" applyFill="1" applyBorder="1" applyAlignment="1">
      <alignment horizontal="right" vertical="center"/>
    </xf>
    <xf numFmtId="0" fontId="0" fillId="26" borderId="27" xfId="0" applyFont="1" applyFill="1" applyBorder="1" applyAlignment="1">
      <alignment horizontal="center" vertical="center"/>
    </xf>
    <xf numFmtId="183" fontId="2" fillId="0" borderId="43" xfId="47" applyNumberFormat="1" applyFont="1" applyFill="1" applyBorder="1" applyAlignment="1">
      <alignment vertical="center"/>
    </xf>
    <xf numFmtId="0" fontId="0" fillId="26" borderId="26" xfId="0" applyFont="1" applyFill="1" applyBorder="1" applyAlignment="1">
      <alignment horizontal="center" vertical="center"/>
    </xf>
    <xf numFmtId="0" fontId="17" fillId="26" borderId="20" xfId="0" applyFont="1" applyFill="1" applyBorder="1" applyAlignment="1">
      <alignment horizontal="center" vertical="center"/>
    </xf>
    <xf numFmtId="185" fontId="2" fillId="0" borderId="37" xfId="57" applyNumberFormat="1" applyFont="1" applyFill="1" applyBorder="1" applyAlignment="1">
      <alignment horizontal="right" vertical="center"/>
    </xf>
    <xf numFmtId="0" fontId="16" fillId="0" borderId="0" xfId="57" applyFont="1" applyFill="1" applyAlignment="1">
      <alignment horizontal="left" vertical="center"/>
    </xf>
    <xf numFmtId="0" fontId="2" fillId="0" borderId="0" xfId="57" quotePrefix="1" applyFont="1" applyFill="1" applyBorder="1" applyAlignment="1">
      <alignment horizontal="left" vertical="center"/>
    </xf>
    <xf numFmtId="0" fontId="70" fillId="0" borderId="0" xfId="57" quotePrefix="1" applyFont="1" applyFill="1" applyBorder="1" applyAlignment="1">
      <alignment horizontal="left" vertical="center"/>
    </xf>
    <xf numFmtId="0" fontId="70" fillId="0" borderId="0" xfId="57" applyFont="1" applyFill="1" applyAlignment="1">
      <alignment vertical="center"/>
    </xf>
    <xf numFmtId="0" fontId="73" fillId="0" borderId="0" xfId="57" applyFont="1" applyFill="1" applyAlignment="1">
      <alignment horizontal="left" vertical="center"/>
    </xf>
    <xf numFmtId="0" fontId="72" fillId="0" borderId="0" xfId="57" quotePrefix="1" applyFont="1" applyFill="1" applyBorder="1" applyAlignment="1">
      <alignment horizontal="left" vertical="center"/>
    </xf>
    <xf numFmtId="0" fontId="94" fillId="0" borderId="0" xfId="57" quotePrefix="1" applyFont="1" applyFill="1" applyAlignment="1">
      <alignment horizontal="left" vertical="center"/>
    </xf>
    <xf numFmtId="0" fontId="70" fillId="0" borderId="0" xfId="0" applyFont="1" applyFill="1" applyBorder="1" applyAlignment="1">
      <alignment horizontal="right" vertical="center"/>
    </xf>
    <xf numFmtId="0" fontId="21" fillId="0" borderId="0" xfId="0" quotePrefix="1" applyFont="1" applyFill="1" applyBorder="1" applyAlignment="1">
      <alignment horizontal="left" vertical="center"/>
    </xf>
    <xf numFmtId="0" fontId="2" fillId="26" borderId="17" xfId="0" applyFont="1" applyFill="1" applyBorder="1" applyAlignment="1">
      <alignment horizontal="center" vertical="center" shrinkToFit="1"/>
    </xf>
    <xf numFmtId="0" fontId="27" fillId="26" borderId="17" xfId="0" applyFont="1" applyFill="1" applyBorder="1" applyAlignment="1">
      <alignment horizontal="center" vertical="center" shrinkToFit="1"/>
    </xf>
    <xf numFmtId="0" fontId="17" fillId="26" borderId="16" xfId="0" applyFont="1" applyFill="1" applyBorder="1" applyAlignment="1">
      <alignment vertical="center" shrinkToFit="1"/>
    </xf>
    <xf numFmtId="0" fontId="27" fillId="26" borderId="19" xfId="0" applyFont="1" applyFill="1" applyBorder="1" applyAlignment="1">
      <alignment horizontal="left" vertical="center"/>
    </xf>
    <xf numFmtId="0" fontId="0" fillId="26" borderId="26" xfId="0" applyFill="1" applyBorder="1" applyAlignment="1">
      <alignment horizontal="center" vertical="center"/>
    </xf>
    <xf numFmtId="213" fontId="73" fillId="0" borderId="41" xfId="47" applyNumberFormat="1" applyFont="1" applyFill="1" applyBorder="1" applyAlignment="1">
      <alignment horizontal="left" vertical="center"/>
    </xf>
    <xf numFmtId="0" fontId="0" fillId="26" borderId="26" xfId="0" applyFont="1" applyFill="1" applyBorder="1" applyAlignment="1">
      <alignment horizontal="center" vertical="center" wrapText="1"/>
    </xf>
    <xf numFmtId="0" fontId="0" fillId="26" borderId="26" xfId="0" applyFont="1" applyFill="1" applyBorder="1" applyAlignment="1">
      <alignment horizontal="center" vertical="center"/>
    </xf>
    <xf numFmtId="0" fontId="2" fillId="26" borderId="16" xfId="0" applyFont="1" applyFill="1" applyBorder="1" applyAlignment="1">
      <alignment horizontal="center" vertical="center"/>
    </xf>
    <xf numFmtId="185" fontId="2" fillId="0" borderId="17" xfId="57" applyNumberFormat="1" applyBorder="1" applyAlignment="1">
      <alignment vertical="center"/>
    </xf>
    <xf numFmtId="185" fontId="2" fillId="0" borderId="13" xfId="57" applyNumberFormat="1" applyBorder="1" applyAlignment="1">
      <alignment vertical="center"/>
    </xf>
    <xf numFmtId="185" fontId="2" fillId="0" borderId="22" xfId="57" applyNumberFormat="1" applyBorder="1" applyAlignment="1">
      <alignment vertical="center"/>
    </xf>
    <xf numFmtId="185" fontId="0" fillId="0" borderId="22" xfId="57" applyNumberFormat="1" applyFont="1" applyBorder="1" applyAlignment="1">
      <alignment horizontal="right" vertical="center"/>
    </xf>
    <xf numFmtId="185" fontId="2" fillId="0" borderId="37" xfId="57" applyNumberFormat="1" applyBorder="1" applyAlignment="1">
      <alignment horizontal="right" vertical="center"/>
    </xf>
    <xf numFmtId="185" fontId="2" fillId="0" borderId="24" xfId="57" applyNumberFormat="1" applyBorder="1" applyAlignment="1">
      <alignment horizontal="right" vertical="center"/>
    </xf>
    <xf numFmtId="38" fontId="75" fillId="0" borderId="0" xfId="47" quotePrefix="1" applyFont="1" applyFill="1" applyBorder="1" applyAlignment="1">
      <alignment horizontal="left" vertical="center"/>
    </xf>
    <xf numFmtId="0" fontId="0" fillId="26" borderId="25" xfId="0" applyFont="1" applyFill="1" applyBorder="1" applyAlignment="1">
      <alignment horizontal="center" vertical="center"/>
    </xf>
    <xf numFmtId="186" fontId="17" fillId="0" borderId="24" xfId="47" applyNumberFormat="1" applyFont="1" applyFill="1" applyBorder="1" applyAlignment="1">
      <alignment vertical="center"/>
    </xf>
    <xf numFmtId="186" fontId="17" fillId="0" borderId="25" xfId="47" applyNumberFormat="1" applyFont="1" applyFill="1" applyBorder="1" applyAlignment="1">
      <alignment vertical="center"/>
    </xf>
    <xf numFmtId="186" fontId="72" fillId="0" borderId="24" xfId="47" applyNumberFormat="1" applyFont="1" applyFill="1" applyBorder="1" applyAlignment="1">
      <alignment vertical="center"/>
    </xf>
    <xf numFmtId="186" fontId="17" fillId="24" borderId="24" xfId="47" applyNumberFormat="1" applyFont="1" applyFill="1" applyBorder="1" applyAlignment="1">
      <alignment vertical="center"/>
    </xf>
    <xf numFmtId="0" fontId="71" fillId="0" borderId="28" xfId="0" applyFont="1" applyBorder="1" applyAlignment="1">
      <alignment vertical="center"/>
    </xf>
    <xf numFmtId="0" fontId="71" fillId="0" borderId="22" xfId="0" applyFont="1" applyBorder="1" applyAlignment="1">
      <alignment vertical="center"/>
    </xf>
    <xf numFmtId="0" fontId="73" fillId="0" borderId="0" xfId="0" quotePrefix="1" applyFont="1" applyAlignment="1">
      <alignment horizontal="left" vertical="center"/>
    </xf>
    <xf numFmtId="0" fontId="16" fillId="0" borderId="0" xfId="0" applyFont="1" applyAlignment="1">
      <alignment horizontal="center" vertical="center"/>
    </xf>
    <xf numFmtId="0" fontId="72" fillId="0" borderId="0" xfId="0" applyFont="1" applyAlignment="1">
      <alignment horizontal="center" vertical="center"/>
    </xf>
    <xf numFmtId="0" fontId="84" fillId="0" borderId="0" xfId="0" quotePrefix="1" applyFont="1" applyAlignment="1">
      <alignment horizontal="left" vertical="center"/>
    </xf>
    <xf numFmtId="0" fontId="73" fillId="0" borderId="0" xfId="0" applyFont="1" applyAlignment="1">
      <alignment vertical="center"/>
    </xf>
    <xf numFmtId="0" fontId="75" fillId="0" borderId="0" xfId="0" applyFont="1" applyAlignment="1">
      <alignment vertical="center"/>
    </xf>
    <xf numFmtId="0" fontId="90" fillId="0" borderId="0" xfId="0" applyFont="1" applyAlignment="1">
      <alignment vertical="center"/>
    </xf>
    <xf numFmtId="0" fontId="84" fillId="0" borderId="0" xfId="0" applyFont="1" applyAlignment="1">
      <alignment vertical="center"/>
    </xf>
    <xf numFmtId="180" fontId="0" fillId="0" borderId="28" xfId="0" applyNumberFormat="1" applyBorder="1" applyAlignment="1">
      <alignment vertical="center"/>
    </xf>
    <xf numFmtId="180" fontId="2" fillId="0" borderId="22" xfId="0" applyNumberFormat="1" applyFont="1" applyBorder="1" applyAlignment="1">
      <alignment vertical="center"/>
    </xf>
    <xf numFmtId="183" fontId="2" fillId="0" borderId="24" xfId="0" applyNumberFormat="1" applyFont="1" applyBorder="1" applyAlignment="1">
      <alignment vertical="center"/>
    </xf>
    <xf numFmtId="183" fontId="2" fillId="0" borderId="43" xfId="47" applyNumberFormat="1" applyFont="1" applyFill="1" applyBorder="1" applyAlignment="1">
      <alignment vertical="center"/>
    </xf>
    <xf numFmtId="0" fontId="2" fillId="26" borderId="21" xfId="0" applyFont="1" applyFill="1" applyBorder="1" applyAlignment="1">
      <alignment horizontal="center" vertical="center"/>
    </xf>
    <xf numFmtId="0" fontId="16" fillId="0" borderId="0" xfId="0" quotePrefix="1" applyFont="1" applyAlignment="1">
      <alignment horizontal="left" vertical="center"/>
    </xf>
    <xf numFmtId="0" fontId="0" fillId="0" borderId="0" xfId="0" applyAlignment="1">
      <alignment vertical="center" shrinkToFit="1"/>
    </xf>
    <xf numFmtId="0" fontId="2" fillId="0" borderId="0" xfId="0" applyFont="1" applyAlignment="1">
      <alignment horizontal="center" vertical="center" shrinkToFit="1"/>
    </xf>
    <xf numFmtId="0" fontId="16" fillId="0" borderId="0" xfId="0" quotePrefix="1" applyFont="1" applyAlignment="1">
      <alignment horizontal="right" vertical="center"/>
    </xf>
    <xf numFmtId="0" fontId="79" fillId="0" borderId="0" xfId="0" quotePrefix="1" applyFont="1" applyAlignment="1">
      <alignment horizontal="left" vertical="center"/>
    </xf>
    <xf numFmtId="0" fontId="2" fillId="0" borderId="0" xfId="0" applyFont="1" applyAlignment="1">
      <alignment horizontal="right" vertical="center" shrinkToFit="1"/>
    </xf>
    <xf numFmtId="0" fontId="0" fillId="26" borderId="18" xfId="0" quotePrefix="1" applyFill="1" applyBorder="1" applyAlignment="1">
      <alignment horizontal="left" vertical="center"/>
    </xf>
    <xf numFmtId="0" fontId="0" fillId="0" borderId="17" xfId="0" applyBorder="1" applyAlignment="1">
      <alignment vertical="center"/>
    </xf>
    <xf numFmtId="0" fontId="0" fillId="0" borderId="17" xfId="0" applyBorder="1" applyAlignment="1">
      <alignment horizontal="center" vertical="center" shrinkToFit="1"/>
    </xf>
    <xf numFmtId="0" fontId="0" fillId="0" borderId="17" xfId="0" applyBorder="1" applyAlignment="1">
      <alignment vertical="center" shrinkToFit="1"/>
    </xf>
    <xf numFmtId="0" fontId="73" fillId="0" borderId="13" xfId="0" applyFont="1" applyBorder="1" applyAlignment="1">
      <alignment horizontal="left" vertical="center"/>
    </xf>
    <xf numFmtId="0" fontId="73" fillId="0" borderId="13" xfId="0" applyFont="1" applyBorder="1" applyAlignment="1">
      <alignment horizontal="center" vertical="center" shrinkToFit="1"/>
    </xf>
    <xf numFmtId="0" fontId="73" fillId="0" borderId="13" xfId="0" applyFont="1" applyBorder="1" applyAlignment="1">
      <alignment vertical="center" shrinkToFit="1"/>
    </xf>
    <xf numFmtId="0" fontId="73" fillId="0" borderId="13" xfId="0" applyFont="1" applyBorder="1" applyAlignment="1">
      <alignment vertical="center"/>
    </xf>
    <xf numFmtId="0" fontId="0" fillId="0" borderId="37" xfId="0" applyBorder="1" applyAlignment="1">
      <alignment horizontal="center" vertical="center" shrinkToFit="1"/>
    </xf>
    <xf numFmtId="0" fontId="0" fillId="0" borderId="37" xfId="0" applyBorder="1" applyAlignment="1">
      <alignment vertical="center" shrinkToFit="1"/>
    </xf>
    <xf numFmtId="0" fontId="0" fillId="0" borderId="39" xfId="0" applyBorder="1" applyAlignment="1">
      <alignment horizontal="left" vertical="top" wrapText="1"/>
    </xf>
    <xf numFmtId="0" fontId="0" fillId="0" borderId="13" xfId="0" applyBorder="1" applyAlignment="1">
      <alignment horizontal="center" vertical="center" shrinkToFit="1"/>
    </xf>
    <xf numFmtId="0" fontId="2" fillId="0" borderId="13" xfId="0" quotePrefix="1" applyFont="1" applyBorder="1" applyAlignment="1">
      <alignment horizontal="left" vertical="center" shrinkToFit="1"/>
    </xf>
    <xf numFmtId="0" fontId="27" fillId="0" borderId="13" xfId="0" applyFont="1" applyBorder="1" applyAlignment="1">
      <alignment horizontal="left" vertical="center"/>
    </xf>
    <xf numFmtId="0" fontId="27" fillId="0" borderId="13" xfId="0" applyFont="1" applyBorder="1" applyAlignment="1">
      <alignment horizontal="center" vertical="center" shrinkToFit="1"/>
    </xf>
    <xf numFmtId="0" fontId="27" fillId="0" borderId="13" xfId="0" applyFont="1" applyBorder="1" applyAlignment="1">
      <alignment horizontal="left" vertical="center" shrinkToFit="1"/>
    </xf>
    <xf numFmtId="0" fontId="17" fillId="0" borderId="13" xfId="0" applyFont="1" applyBorder="1" applyAlignment="1">
      <alignment horizontal="center" vertical="center" shrinkToFit="1"/>
    </xf>
    <xf numFmtId="0" fontId="0" fillId="0" borderId="39" xfId="0" quotePrefix="1" applyBorder="1" applyAlignment="1">
      <alignment vertical="top" wrapText="1"/>
    </xf>
    <xf numFmtId="0" fontId="0" fillId="0" borderId="39" xfId="0" applyBorder="1" applyAlignment="1">
      <alignment horizontal="center" vertical="center" shrinkToFit="1"/>
    </xf>
    <xf numFmtId="0" fontId="2" fillId="0" borderId="39" xfId="0" quotePrefix="1" applyFont="1" applyBorder="1" applyAlignment="1">
      <alignment horizontal="left" vertical="center" shrinkToFit="1"/>
    </xf>
    <xf numFmtId="0" fontId="73" fillId="0" borderId="13" xfId="0" quotePrefix="1" applyFont="1" applyBorder="1" applyAlignment="1">
      <alignment vertical="top" wrapText="1"/>
    </xf>
    <xf numFmtId="0" fontId="20" fillId="0" borderId="37" xfId="0" quotePrefix="1" applyFont="1" applyBorder="1" applyAlignment="1">
      <alignment vertical="top" wrapText="1"/>
    </xf>
    <xf numFmtId="0" fontId="17" fillId="0" borderId="37" xfId="0" applyFont="1" applyBorder="1" applyAlignment="1">
      <alignment horizontal="center" vertical="center" shrinkToFit="1"/>
    </xf>
    <xf numFmtId="0" fontId="27" fillId="0" borderId="37" xfId="0" applyFont="1" applyBorder="1" applyAlignment="1">
      <alignment horizontal="left" vertical="center" shrinkToFit="1"/>
    </xf>
    <xf numFmtId="0" fontId="2" fillId="0" borderId="39" xfId="0" applyFont="1" applyBorder="1" applyAlignment="1">
      <alignment vertical="center"/>
    </xf>
    <xf numFmtId="0" fontId="2" fillId="0" borderId="13" xfId="0" applyFont="1" applyBorder="1" applyAlignment="1">
      <alignment horizontal="center" vertical="center" shrinkToFit="1"/>
    </xf>
    <xf numFmtId="0" fontId="2" fillId="0" borderId="13" xfId="0" applyFont="1" applyBorder="1" applyAlignment="1">
      <alignment vertical="center" shrinkToFit="1"/>
    </xf>
    <xf numFmtId="0" fontId="27" fillId="0" borderId="13" xfId="0" applyFont="1" applyBorder="1" applyAlignment="1">
      <alignment vertical="center"/>
    </xf>
    <xf numFmtId="0" fontId="27" fillId="0" borderId="13" xfId="0" applyFont="1" applyBorder="1" applyAlignment="1">
      <alignment vertical="center" shrinkToFit="1"/>
    </xf>
    <xf numFmtId="0" fontId="17" fillId="0" borderId="37" xfId="0" applyFont="1" applyBorder="1" applyAlignment="1">
      <alignment vertical="center"/>
    </xf>
    <xf numFmtId="0" fontId="27" fillId="0" borderId="37" xfId="0" applyFont="1" applyBorder="1" applyAlignment="1">
      <alignment vertical="center" shrinkToFit="1"/>
    </xf>
    <xf numFmtId="0" fontId="0" fillId="0" borderId="13" xfId="0" applyBorder="1" applyAlignment="1">
      <alignment vertical="center" wrapText="1"/>
    </xf>
    <xf numFmtId="0" fontId="17" fillId="0" borderId="13" xfId="0" applyFont="1" applyBorder="1" applyAlignment="1">
      <alignment vertical="center"/>
    </xf>
    <xf numFmtId="0" fontId="2" fillId="0" borderId="39" xfId="0" quotePrefix="1" applyFont="1" applyBorder="1" applyAlignment="1">
      <alignment horizontal="left" vertical="center"/>
    </xf>
    <xf numFmtId="0" fontId="2" fillId="0" borderId="39" xfId="0" applyFont="1" applyBorder="1" applyAlignment="1">
      <alignment horizontal="center" vertical="center" shrinkToFit="1"/>
    </xf>
    <xf numFmtId="0" fontId="2" fillId="0" borderId="39" xfId="0" applyFont="1" applyBorder="1" applyAlignment="1">
      <alignment vertical="center" shrinkToFit="1"/>
    </xf>
    <xf numFmtId="0" fontId="27" fillId="0" borderId="37" xfId="0" applyFont="1" applyBorder="1" applyAlignment="1">
      <alignment horizontal="center" vertical="center" shrinkToFit="1"/>
    </xf>
    <xf numFmtId="0" fontId="73" fillId="0" borderId="37" xfId="0" applyFont="1" applyBorder="1" applyAlignment="1">
      <alignment vertical="center" shrinkToFit="1"/>
    </xf>
    <xf numFmtId="0" fontId="27" fillId="0" borderId="37" xfId="0" applyFont="1" applyBorder="1" applyAlignment="1">
      <alignment horizontal="left" vertical="center"/>
    </xf>
    <xf numFmtId="0" fontId="0" fillId="0" borderId="39" xfId="0" quotePrefix="1" applyBorder="1" applyAlignment="1">
      <alignment horizontal="left" vertical="center"/>
    </xf>
    <xf numFmtId="0" fontId="0" fillId="0" borderId="39" xfId="0" applyBorder="1" applyAlignment="1">
      <alignment vertical="center" shrinkToFit="1"/>
    </xf>
    <xf numFmtId="0" fontId="0" fillId="0" borderId="39" xfId="0" quotePrefix="1" applyBorder="1" applyAlignment="1">
      <alignment horizontal="center" vertical="center" shrinkToFit="1"/>
    </xf>
    <xf numFmtId="0" fontId="2" fillId="0" borderId="39" xfId="0" applyFont="1" applyBorder="1" applyAlignment="1">
      <alignment horizontal="left" vertical="center" shrinkToFit="1"/>
    </xf>
    <xf numFmtId="0" fontId="72" fillId="0" borderId="37" xfId="0" applyFont="1" applyBorder="1" applyAlignment="1">
      <alignment horizontal="left" vertical="center" shrinkToFit="1"/>
    </xf>
    <xf numFmtId="0" fontId="0" fillId="0" borderId="13" xfId="0" applyBorder="1" applyAlignment="1">
      <alignment horizontal="left" vertical="center"/>
    </xf>
    <xf numFmtId="0" fontId="0" fillId="0" borderId="13" xfId="0" applyBorder="1" applyAlignment="1">
      <alignment horizontal="left" vertical="center" shrinkToFit="1"/>
    </xf>
    <xf numFmtId="0" fontId="73" fillId="0" borderId="13" xfId="0" applyFont="1" applyBorder="1" applyAlignment="1">
      <alignment horizontal="left" vertical="center" wrapText="1" shrinkToFit="1"/>
    </xf>
    <xf numFmtId="0" fontId="0" fillId="0" borderId="39" xfId="0" quotePrefix="1" applyBorder="1"/>
    <xf numFmtId="0" fontId="0" fillId="0" borderId="39" xfId="0" quotePrefix="1" applyBorder="1" applyAlignment="1">
      <alignment horizontal="left" vertical="center" shrinkToFit="1"/>
    </xf>
    <xf numFmtId="0" fontId="27" fillId="0" borderId="37" xfId="0" applyFont="1" applyBorder="1" applyAlignment="1">
      <alignment horizontal="left" vertical="top"/>
    </xf>
    <xf numFmtId="0" fontId="0" fillId="0" borderId="39" xfId="0" quotePrefix="1" applyBorder="1" applyAlignment="1">
      <alignment wrapText="1"/>
    </xf>
    <xf numFmtId="0" fontId="73" fillId="0" borderId="37" xfId="0" applyFont="1" applyBorder="1" applyAlignment="1">
      <alignment vertical="center"/>
    </xf>
    <xf numFmtId="0" fontId="73" fillId="0" borderId="37" xfId="0" applyFont="1" applyBorder="1" applyAlignment="1">
      <alignment horizontal="center" vertical="center" shrinkToFit="1"/>
    </xf>
    <xf numFmtId="0" fontId="73" fillId="0" borderId="37" xfId="0" applyFont="1" applyBorder="1" applyAlignment="1">
      <alignment horizontal="left" vertical="center" shrinkToFit="1"/>
    </xf>
    <xf numFmtId="0" fontId="0" fillId="0" borderId="13" xfId="0" applyBorder="1" applyAlignment="1">
      <alignment horizontal="left" vertical="top"/>
    </xf>
    <xf numFmtId="0" fontId="0" fillId="0" borderId="13" xfId="0" quotePrefix="1" applyBorder="1" applyAlignment="1">
      <alignment horizontal="left" vertical="center" shrinkToFit="1"/>
    </xf>
    <xf numFmtId="0" fontId="73" fillId="0" borderId="13" xfId="0" applyFont="1" applyBorder="1" applyAlignment="1">
      <alignment horizontal="left" vertical="top"/>
    </xf>
    <xf numFmtId="0" fontId="73" fillId="0" borderId="13" xfId="0" applyFont="1" applyBorder="1" applyAlignment="1">
      <alignment horizontal="left" vertical="center" shrinkToFit="1"/>
    </xf>
    <xf numFmtId="0" fontId="73" fillId="0" borderId="37" xfId="0" applyFont="1" applyBorder="1" applyAlignment="1">
      <alignment horizontal="left" vertical="center"/>
    </xf>
    <xf numFmtId="0" fontId="70" fillId="0" borderId="37" xfId="0" applyFont="1" applyBorder="1" applyAlignment="1">
      <alignment horizontal="center" vertical="center" shrinkToFit="1"/>
    </xf>
    <xf numFmtId="0" fontId="70" fillId="0" borderId="37" xfId="0" applyFont="1" applyBorder="1" applyAlignment="1">
      <alignment vertical="center" shrinkToFit="1"/>
    </xf>
    <xf numFmtId="0" fontId="0" fillId="0" borderId="39" xfId="0" applyBorder="1" applyAlignment="1">
      <alignment vertical="center"/>
    </xf>
    <xf numFmtId="0" fontId="27" fillId="0" borderId="37" xfId="0" applyFont="1" applyBorder="1" applyAlignment="1">
      <alignment vertical="center"/>
    </xf>
    <xf numFmtId="0" fontId="0" fillId="0" borderId="13" xfId="0" quotePrefix="1" applyBorder="1" applyAlignment="1">
      <alignment horizontal="left" vertical="center"/>
    </xf>
    <xf numFmtId="0" fontId="17" fillId="0" borderId="37" xfId="0" applyFont="1" applyBorder="1" applyAlignment="1">
      <alignment horizontal="left" vertical="center"/>
    </xf>
    <xf numFmtId="0" fontId="2" fillId="0" borderId="13" xfId="0" quotePrefix="1" applyFont="1" applyBorder="1" applyAlignment="1">
      <alignment horizontal="left" vertical="center"/>
    </xf>
    <xf numFmtId="0" fontId="0" fillId="0" borderId="13" xfId="0" quotePrefix="1" applyBorder="1" applyAlignment="1">
      <alignment horizontal="center" vertical="center" shrinkToFit="1"/>
    </xf>
    <xf numFmtId="0" fontId="20" fillId="0" borderId="13" xfId="0" applyFont="1" applyBorder="1" applyAlignment="1">
      <alignment horizontal="left" vertical="center" shrinkToFit="1"/>
    </xf>
    <xf numFmtId="0" fontId="0" fillId="0" borderId="13" xfId="0" applyBorder="1" applyAlignment="1">
      <alignment vertical="center"/>
    </xf>
    <xf numFmtId="178" fontId="0" fillId="26" borderId="21" xfId="0" applyNumberFormat="1" applyFill="1" applyBorder="1" applyAlignment="1">
      <alignment horizontal="right" vertical="center"/>
    </xf>
    <xf numFmtId="178" fontId="0" fillId="26" borderId="20" xfId="0" applyNumberFormat="1" applyFill="1" applyBorder="1" applyAlignment="1">
      <alignment horizontal="right" vertical="center"/>
    </xf>
    <xf numFmtId="0" fontId="71" fillId="0" borderId="17" xfId="0" applyFont="1" applyBorder="1" applyAlignment="1">
      <alignment vertical="center"/>
    </xf>
    <xf numFmtId="0" fontId="71" fillId="0" borderId="13" xfId="0" applyFont="1" applyBorder="1" applyAlignment="1">
      <alignment horizontal="center" vertical="center" shrinkToFit="1"/>
    </xf>
    <xf numFmtId="0" fontId="71" fillId="0" borderId="13" xfId="0" quotePrefix="1" applyFont="1" applyBorder="1" applyAlignment="1">
      <alignment horizontal="left" vertical="center" shrinkToFit="1"/>
    </xf>
    <xf numFmtId="0" fontId="2" fillId="0" borderId="14" xfId="0" applyFont="1" applyBorder="1" applyAlignment="1">
      <alignment vertical="center"/>
    </xf>
    <xf numFmtId="0" fontId="27" fillId="0" borderId="38" xfId="0" applyFont="1" applyBorder="1" applyAlignment="1">
      <alignment vertical="center" shrinkToFit="1"/>
    </xf>
    <xf numFmtId="0" fontId="71" fillId="0" borderId="39" xfId="0" applyFont="1" applyBorder="1" applyAlignment="1">
      <alignment vertical="center"/>
    </xf>
    <xf numFmtId="0" fontId="71" fillId="0" borderId="39" xfId="0" quotePrefix="1" applyFont="1" applyBorder="1" applyAlignment="1">
      <alignment horizontal="center" vertical="center" shrinkToFit="1"/>
    </xf>
    <xf numFmtId="0" fontId="71" fillId="0" borderId="39" xfId="0" quotePrefix="1" applyFont="1" applyBorder="1" applyAlignment="1">
      <alignment horizontal="left" vertical="center" shrinkToFit="1"/>
    </xf>
    <xf numFmtId="0" fontId="0" fillId="0" borderId="13" xfId="0" applyBorder="1" applyAlignment="1">
      <alignment vertical="center" shrinkToFit="1"/>
    </xf>
    <xf numFmtId="0" fontId="0" fillId="0" borderId="39" xfId="0" quotePrefix="1" applyBorder="1" applyAlignment="1">
      <alignment horizontal="center" vertical="center"/>
    </xf>
    <xf numFmtId="178" fontId="0" fillId="0" borderId="39" xfId="0" applyNumberFormat="1" applyBorder="1" applyAlignment="1">
      <alignment horizontal="right" vertical="center"/>
    </xf>
    <xf numFmtId="178" fontId="76" fillId="0" borderId="37" xfId="0" applyNumberFormat="1" applyFont="1" applyBorder="1" applyAlignment="1">
      <alignment horizontal="right" vertical="center"/>
    </xf>
    <xf numFmtId="178" fontId="0" fillId="0" borderId="13" xfId="0" applyNumberFormat="1" applyBorder="1" applyAlignment="1">
      <alignment horizontal="right" vertical="center"/>
    </xf>
    <xf numFmtId="178" fontId="76" fillId="0" borderId="13" xfId="0" applyNumberFormat="1" applyFont="1" applyBorder="1" applyAlignment="1">
      <alignment horizontal="right" vertical="center"/>
    </xf>
    <xf numFmtId="0" fontId="73" fillId="0" borderId="13" xfId="0" applyFont="1" applyBorder="1" applyAlignment="1">
      <alignment vertical="center" wrapText="1" shrinkToFit="1"/>
    </xf>
    <xf numFmtId="0" fontId="73" fillId="0" borderId="16" xfId="0" applyFont="1" applyBorder="1" applyAlignment="1">
      <alignment vertical="center" shrinkToFit="1"/>
    </xf>
    <xf numFmtId="0" fontId="73" fillId="0" borderId="16" xfId="0" applyFont="1" applyBorder="1" applyAlignment="1">
      <alignment horizontal="center" vertical="center" shrinkToFit="1"/>
    </xf>
    <xf numFmtId="178" fontId="76" fillId="0" borderId="16" xfId="0" applyNumberFormat="1" applyFont="1" applyBorder="1" applyAlignment="1">
      <alignment horizontal="right" vertical="center"/>
    </xf>
    <xf numFmtId="179" fontId="0" fillId="0" borderId="16" xfId="0" applyNumberFormat="1" applyBorder="1" applyAlignment="1">
      <alignment horizontal="right" vertical="center"/>
    </xf>
    <xf numFmtId="0" fontId="73" fillId="0" borderId="16" xfId="0" applyFont="1" applyBorder="1" applyAlignment="1">
      <alignment vertical="center" wrapText="1" shrinkToFit="1"/>
    </xf>
    <xf numFmtId="0" fontId="14" fillId="0" borderId="0" xfId="0" applyFont="1" applyAlignment="1">
      <alignment vertical="center"/>
    </xf>
    <xf numFmtId="207" fontId="2" fillId="0" borderId="38" xfId="39" applyNumberFormat="1" applyFont="1" applyFill="1" applyBorder="1" applyAlignment="1">
      <alignment horizontal="right" vertical="center"/>
    </xf>
    <xf numFmtId="207" fontId="0" fillId="0" borderId="37" xfId="39" applyNumberFormat="1" applyFont="1" applyFill="1" applyBorder="1" applyAlignment="1">
      <alignment horizontal="right" vertical="center"/>
    </xf>
    <xf numFmtId="207" fontId="2" fillId="0" borderId="37" xfId="39" applyNumberFormat="1" applyFont="1" applyFill="1" applyBorder="1" applyAlignment="1">
      <alignment horizontal="right" vertical="center"/>
    </xf>
    <xf numFmtId="185" fontId="2" fillId="0" borderId="37" xfId="57" applyNumberFormat="1" applyFont="1" applyFill="1" applyBorder="1" applyAlignment="1">
      <alignment horizontal="right" vertical="center"/>
    </xf>
    <xf numFmtId="0" fontId="0" fillId="0" borderId="14" xfId="0" applyFont="1" applyFill="1" applyBorder="1" applyAlignment="1">
      <alignment horizontal="center" vertical="center"/>
    </xf>
    <xf numFmtId="185" fontId="2" fillId="0" borderId="17" xfId="47" applyNumberFormat="1" applyFont="1" applyFill="1" applyBorder="1" applyAlignment="1">
      <alignment vertical="center"/>
    </xf>
    <xf numFmtId="185" fontId="2" fillId="0" borderId="16" xfId="47" applyNumberFormat="1" applyFont="1" applyFill="1" applyBorder="1" applyAlignment="1">
      <alignment vertical="center"/>
    </xf>
    <xf numFmtId="185" fontId="2" fillId="0" borderId="22" xfId="57" applyNumberFormat="1" applyFont="1" applyFill="1" applyBorder="1" applyAlignment="1">
      <alignment horizontal="right" vertical="center"/>
    </xf>
    <xf numFmtId="0" fontId="71" fillId="0" borderId="0" xfId="57" quotePrefix="1" applyFont="1" applyFill="1" applyAlignment="1">
      <alignment horizontal="left" vertical="center"/>
    </xf>
    <xf numFmtId="0" fontId="71" fillId="0" borderId="0" xfId="57" applyFont="1" applyFill="1" applyAlignment="1">
      <alignment vertical="center"/>
    </xf>
    <xf numFmtId="0" fontId="72" fillId="0" borderId="0" xfId="57" applyFont="1" applyFill="1" applyBorder="1" applyAlignment="1">
      <alignment vertical="center"/>
    </xf>
    <xf numFmtId="38" fontId="2" fillId="0" borderId="22" xfId="47" quotePrefix="1" applyFont="1" applyFill="1" applyBorder="1" applyAlignment="1">
      <alignment horizontal="right" vertical="center"/>
    </xf>
    <xf numFmtId="38" fontId="2" fillId="0" borderId="22" xfId="47" applyFont="1" applyFill="1" applyBorder="1" applyAlignment="1">
      <alignment horizontal="right" vertical="center"/>
    </xf>
    <xf numFmtId="186" fontId="0" fillId="0" borderId="28" xfId="0" applyNumberFormat="1" applyFill="1" applyBorder="1" applyAlignment="1">
      <alignment horizontal="right" vertical="center"/>
    </xf>
    <xf numFmtId="186" fontId="2" fillId="0" borderId="24" xfId="57" applyNumberFormat="1" applyFill="1" applyBorder="1" applyAlignment="1">
      <alignment vertical="center"/>
    </xf>
    <xf numFmtId="185" fontId="2" fillId="0" borderId="22" xfId="48" applyNumberFormat="1" applyFont="1" applyFill="1" applyBorder="1" applyAlignment="1">
      <alignment vertical="center"/>
    </xf>
    <xf numFmtId="185" fontId="71" fillId="0" borderId="17" xfId="47" applyNumberFormat="1" applyFont="1" applyFill="1" applyBorder="1" applyAlignment="1">
      <alignment horizontal="right" vertical="center"/>
    </xf>
    <xf numFmtId="185" fontId="71" fillId="0" borderId="30" xfId="47" applyNumberFormat="1" applyFont="1" applyFill="1" applyBorder="1" applyAlignment="1">
      <alignment horizontal="right" vertical="center"/>
    </xf>
    <xf numFmtId="185" fontId="71" fillId="0" borderId="13" xfId="47" applyNumberFormat="1" applyFont="1" applyFill="1" applyBorder="1" applyAlignment="1">
      <alignment horizontal="right" vertical="top"/>
    </xf>
    <xf numFmtId="185" fontId="71" fillId="0" borderId="13" xfId="47" applyNumberFormat="1" applyFont="1" applyFill="1" applyBorder="1" applyAlignment="1">
      <alignment horizontal="right"/>
    </xf>
    <xf numFmtId="185" fontId="71" fillId="0" borderId="16" xfId="47" applyNumberFormat="1" applyFont="1" applyFill="1" applyBorder="1" applyAlignment="1">
      <alignment horizontal="right" vertical="center"/>
    </xf>
    <xf numFmtId="185" fontId="71" fillId="0" borderId="30" xfId="47" applyNumberFormat="1" applyFont="1" applyFill="1" applyBorder="1" applyAlignment="1">
      <alignment horizontal="right"/>
    </xf>
    <xf numFmtId="185" fontId="71" fillId="0" borderId="13" xfId="47" quotePrefix="1" applyNumberFormat="1" applyFont="1" applyFill="1" applyBorder="1" applyAlignment="1">
      <alignment horizontal="right" vertical="center"/>
    </xf>
    <xf numFmtId="185" fontId="71" fillId="0" borderId="39" xfId="47" applyNumberFormat="1" applyFont="1" applyFill="1" applyBorder="1" applyAlignment="1">
      <alignment horizontal="right" vertical="center"/>
    </xf>
    <xf numFmtId="185" fontId="71" fillId="0" borderId="37" xfId="47" applyNumberFormat="1" applyFont="1" applyFill="1" applyBorder="1" applyAlignment="1">
      <alignment horizontal="right" vertical="center"/>
    </xf>
    <xf numFmtId="188" fontId="71" fillId="0" borderId="39" xfId="47" applyNumberFormat="1" applyFont="1" applyFill="1" applyBorder="1" applyAlignment="1">
      <alignment horizontal="right" vertical="center"/>
    </xf>
    <xf numFmtId="185" fontId="71" fillId="0" borderId="39" xfId="47" quotePrefix="1" applyNumberFormat="1" applyFont="1" applyFill="1" applyBorder="1" applyAlignment="1">
      <alignment horizontal="right" vertical="center"/>
    </xf>
    <xf numFmtId="185" fontId="71" fillId="0" borderId="37" xfId="47" quotePrefix="1" applyNumberFormat="1" applyFont="1" applyFill="1" applyBorder="1" applyAlignment="1">
      <alignment horizontal="right" vertical="center"/>
    </xf>
    <xf numFmtId="185" fontId="70" fillId="0" borderId="16" xfId="47" applyNumberFormat="1" applyFont="1" applyFill="1" applyBorder="1" applyAlignment="1">
      <alignment horizontal="right" vertical="center"/>
    </xf>
    <xf numFmtId="185" fontId="71" fillId="26" borderId="13" xfId="47" applyNumberFormat="1" applyFont="1" applyFill="1" applyBorder="1" applyAlignment="1">
      <alignment horizontal="right" vertical="center"/>
    </xf>
    <xf numFmtId="185" fontId="71" fillId="26" borderId="30" xfId="47" applyNumberFormat="1" applyFont="1" applyFill="1" applyBorder="1" applyAlignment="1">
      <alignment horizontal="right" vertical="center"/>
    </xf>
    <xf numFmtId="0" fontId="0" fillId="0" borderId="0" xfId="0" quotePrefix="1" applyFill="1" applyAlignment="1">
      <alignment horizontal="left" vertical="center"/>
    </xf>
    <xf numFmtId="186" fontId="2" fillId="0" borderId="39" xfId="47" applyNumberFormat="1" applyFont="1" applyFill="1" applyBorder="1" applyAlignment="1">
      <alignment horizontal="right" vertical="center"/>
    </xf>
    <xf numFmtId="187" fontId="2" fillId="0" borderId="37" xfId="47" applyNumberFormat="1" applyFont="1" applyFill="1" applyBorder="1" applyAlignment="1">
      <alignment horizontal="right" vertical="center"/>
    </xf>
    <xf numFmtId="186" fontId="0" fillId="0" borderId="39" xfId="47" applyNumberFormat="1" applyFont="1" applyFill="1" applyBorder="1" applyAlignment="1">
      <alignment horizontal="right" vertical="center"/>
    </xf>
    <xf numFmtId="187" fontId="0" fillId="0" borderId="37" xfId="47" applyNumberFormat="1" applyFont="1" applyFill="1" applyBorder="1" applyAlignment="1">
      <alignment horizontal="right" vertical="center"/>
    </xf>
    <xf numFmtId="186" fontId="0" fillId="0" borderId="26" xfId="0" applyNumberFormat="1" applyFill="1" applyBorder="1" applyAlignment="1">
      <alignment horizontal="right" vertical="center"/>
    </xf>
    <xf numFmtId="188" fontId="0" fillId="0" borderId="26" xfId="0" applyNumberFormat="1" applyFill="1" applyBorder="1" applyAlignment="1">
      <alignment horizontal="right" vertical="center"/>
    </xf>
    <xf numFmtId="185" fontId="0" fillId="0" borderId="26" xfId="0" applyNumberFormat="1" applyFill="1" applyBorder="1" applyAlignment="1">
      <alignment horizontal="right" vertical="center"/>
    </xf>
    <xf numFmtId="214" fontId="2" fillId="0" borderId="15" xfId="47" applyNumberFormat="1" applyFont="1" applyFill="1" applyBorder="1" applyAlignment="1">
      <alignment vertical="center"/>
    </xf>
    <xf numFmtId="214" fontId="2" fillId="0" borderId="56" xfId="47" applyNumberFormat="1" applyFont="1" applyFill="1" applyBorder="1" applyAlignment="1">
      <alignment vertical="center"/>
    </xf>
    <xf numFmtId="214" fontId="2" fillId="0" borderId="60" xfId="47" applyNumberFormat="1" applyFont="1" applyFill="1" applyBorder="1" applyAlignment="1">
      <alignment vertical="center"/>
    </xf>
    <xf numFmtId="179" fontId="2" fillId="0" borderId="60" xfId="47" applyNumberFormat="1" applyFont="1" applyFill="1" applyBorder="1" applyAlignment="1">
      <alignment vertical="center"/>
    </xf>
    <xf numFmtId="180" fontId="2" fillId="0" borderId="19" xfId="48" applyNumberFormat="1" applyFont="1" applyFill="1" applyBorder="1" applyAlignment="1">
      <alignment vertical="center"/>
    </xf>
    <xf numFmtId="0" fontId="2" fillId="0" borderId="39" xfId="0" quotePrefix="1" applyFont="1" applyFill="1" applyBorder="1" applyAlignment="1">
      <alignment horizontal="left" vertical="center"/>
    </xf>
    <xf numFmtId="0" fontId="2" fillId="0" borderId="39" xfId="0" applyFont="1" applyFill="1" applyBorder="1" applyAlignment="1">
      <alignment horizontal="center" vertical="center" shrinkToFit="1"/>
    </xf>
    <xf numFmtId="0" fontId="0" fillId="0" borderId="39" xfId="0" applyFill="1" applyBorder="1" applyAlignment="1">
      <alignment vertical="center" shrinkToFit="1"/>
    </xf>
    <xf numFmtId="0" fontId="27" fillId="0" borderId="37" xfId="0" applyFont="1" applyFill="1" applyBorder="1" applyAlignment="1">
      <alignment horizontal="left" vertical="center" shrinkToFit="1"/>
    </xf>
    <xf numFmtId="0" fontId="27" fillId="0" borderId="37" xfId="0" applyFont="1" applyFill="1" applyBorder="1" applyAlignment="1">
      <alignment horizontal="center" vertical="center" shrinkToFit="1"/>
    </xf>
    <xf numFmtId="0" fontId="73" fillId="0" borderId="37" xfId="0" applyFont="1" applyFill="1" applyBorder="1" applyAlignment="1">
      <alignment vertical="center" shrinkToFit="1"/>
    </xf>
    <xf numFmtId="0" fontId="2" fillId="0" borderId="13" xfId="0" applyFont="1" applyFill="1" applyBorder="1" applyAlignment="1">
      <alignment horizontal="left" vertical="center"/>
    </xf>
    <xf numFmtId="0" fontId="2" fillId="0" borderId="13" xfId="0" applyFont="1" applyFill="1" applyBorder="1" applyAlignment="1">
      <alignment horizontal="center" vertical="center" shrinkToFit="1"/>
    </xf>
    <xf numFmtId="0" fontId="2" fillId="0" borderId="13" xfId="0" quotePrefix="1" applyFont="1" applyFill="1" applyBorder="1" applyAlignment="1">
      <alignment horizontal="left" vertical="center" shrinkToFit="1"/>
    </xf>
    <xf numFmtId="0" fontId="27" fillId="0" borderId="13" xfId="0" applyFont="1" applyFill="1" applyBorder="1" applyAlignment="1">
      <alignment horizontal="left" vertical="center" shrinkToFit="1"/>
    </xf>
    <xf numFmtId="0" fontId="27" fillId="0" borderId="13" xfId="0" applyFont="1" applyFill="1" applyBorder="1" applyAlignment="1">
      <alignment horizontal="center" vertical="center" shrinkToFit="1"/>
    </xf>
    <xf numFmtId="0" fontId="0" fillId="0" borderId="39" xfId="0" applyFill="1" applyBorder="1" applyAlignment="1">
      <alignment horizontal="left" vertical="center" shrinkToFit="1"/>
    </xf>
    <xf numFmtId="0" fontId="27" fillId="0" borderId="13" xfId="0" applyFont="1" applyFill="1" applyBorder="1" applyAlignment="1">
      <alignment horizontal="left" vertical="center"/>
    </xf>
    <xf numFmtId="0" fontId="27" fillId="0" borderId="37" xfId="0" applyFont="1" applyFill="1" applyBorder="1" applyAlignment="1">
      <alignment horizontal="left" vertical="center"/>
    </xf>
    <xf numFmtId="0" fontId="17" fillId="0" borderId="37" xfId="0" applyFont="1" applyFill="1" applyBorder="1" applyAlignment="1">
      <alignment horizontal="center" vertical="center" shrinkToFit="1"/>
    </xf>
    <xf numFmtId="0" fontId="2" fillId="0" borderId="13" xfId="0" applyFont="1" applyFill="1" applyBorder="1" applyAlignment="1">
      <alignment vertical="center"/>
    </xf>
    <xf numFmtId="0" fontId="2" fillId="0" borderId="13" xfId="0" applyFont="1" applyFill="1" applyBorder="1" applyAlignment="1">
      <alignment vertical="center" shrinkToFit="1"/>
    </xf>
    <xf numFmtId="0" fontId="27" fillId="0" borderId="13" xfId="0" applyFont="1" applyFill="1" applyBorder="1" applyAlignment="1">
      <alignment vertical="center"/>
    </xf>
    <xf numFmtId="0" fontId="17" fillId="0" borderId="13" xfId="0" applyFont="1" applyFill="1" applyBorder="1" applyAlignment="1">
      <alignment horizontal="center" vertical="center" shrinkToFit="1"/>
    </xf>
    <xf numFmtId="0" fontId="27" fillId="0" borderId="13" xfId="0" applyFont="1" applyFill="1" applyBorder="1" applyAlignment="1">
      <alignment vertical="center" shrinkToFit="1"/>
    </xf>
    <xf numFmtId="0" fontId="0" fillId="0" borderId="39" xfId="0" quotePrefix="1" applyFill="1" applyBorder="1" applyAlignment="1">
      <alignment horizontal="left" vertical="center"/>
    </xf>
    <xf numFmtId="0" fontId="27" fillId="0" borderId="37" xfId="0" applyFont="1" applyFill="1" applyBorder="1" applyAlignment="1">
      <alignment vertical="center" shrinkToFit="1"/>
    </xf>
    <xf numFmtId="0" fontId="0" fillId="0" borderId="13" xfId="0" applyFill="1" applyBorder="1" applyAlignment="1">
      <alignment vertical="center"/>
    </xf>
    <xf numFmtId="0" fontId="0" fillId="0" borderId="13" xfId="0" applyFill="1" applyBorder="1" applyAlignment="1">
      <alignment horizontal="center" vertical="center" shrinkToFit="1"/>
    </xf>
    <xf numFmtId="0" fontId="0" fillId="0" borderId="13" xfId="0" applyFill="1" applyBorder="1" applyAlignment="1">
      <alignment vertical="center" shrinkToFit="1"/>
    </xf>
    <xf numFmtId="0" fontId="73" fillId="0" borderId="13" xfId="0" applyFont="1" applyFill="1" applyBorder="1" applyAlignment="1">
      <alignment horizontal="left" vertical="center"/>
    </xf>
    <xf numFmtId="0" fontId="73" fillId="0" borderId="37" xfId="0" applyFont="1" applyFill="1" applyBorder="1" applyAlignment="1">
      <alignment horizontal="center" vertical="center" shrinkToFit="1"/>
    </xf>
    <xf numFmtId="0" fontId="0" fillId="0" borderId="39" xfId="0" applyFill="1" applyBorder="1" applyAlignment="1">
      <alignment horizontal="left" vertical="top" wrapText="1"/>
    </xf>
    <xf numFmtId="0" fontId="0" fillId="0" borderId="13" xfId="0" quotePrefix="1" applyFill="1" applyBorder="1" applyAlignment="1">
      <alignment horizontal="left" vertical="center" shrinkToFit="1"/>
    </xf>
    <xf numFmtId="0" fontId="73" fillId="0" borderId="13" xfId="0" applyFont="1" applyFill="1" applyBorder="1" applyAlignment="1">
      <alignment horizontal="center" vertical="center" shrinkToFit="1"/>
    </xf>
    <xf numFmtId="0" fontId="73" fillId="0" borderId="13" xfId="0" applyFont="1" applyFill="1" applyBorder="1" applyAlignment="1">
      <alignment horizontal="left" vertical="center" shrinkToFit="1"/>
    </xf>
    <xf numFmtId="0" fontId="0" fillId="0" borderId="39" xfId="0" quotePrefix="1" applyFill="1" applyBorder="1" applyAlignment="1">
      <alignment vertical="top" wrapText="1"/>
    </xf>
    <xf numFmtId="0" fontId="0" fillId="0" borderId="39" xfId="0" applyFill="1" applyBorder="1" applyAlignment="1">
      <alignment horizontal="center" vertical="center" shrinkToFit="1"/>
    </xf>
    <xf numFmtId="0" fontId="0" fillId="0" borderId="39" xfId="0" quotePrefix="1" applyFill="1" applyBorder="1" applyAlignment="1">
      <alignment horizontal="left" vertical="center" shrinkToFit="1"/>
    </xf>
    <xf numFmtId="0" fontId="73" fillId="0" borderId="37" xfId="0" quotePrefix="1" applyFont="1" applyFill="1" applyBorder="1" applyAlignment="1">
      <alignment vertical="top" wrapText="1"/>
    </xf>
    <xf numFmtId="0" fontId="73" fillId="0" borderId="37" xfId="0" applyFont="1" applyFill="1" applyBorder="1" applyAlignment="1">
      <alignment horizontal="left" vertical="center" shrinkToFit="1"/>
    </xf>
    <xf numFmtId="0" fontId="73" fillId="0" borderId="13" xfId="0" applyFont="1" applyFill="1" applyBorder="1" applyAlignment="1">
      <alignment vertical="center"/>
    </xf>
    <xf numFmtId="0" fontId="73" fillId="0" borderId="13" xfId="0" applyFont="1" applyFill="1" applyBorder="1" applyAlignment="1">
      <alignment vertical="center" shrinkToFit="1"/>
    </xf>
    <xf numFmtId="0" fontId="20" fillId="0" borderId="37" xfId="0" quotePrefix="1" applyFont="1" applyFill="1" applyBorder="1" applyAlignment="1">
      <alignment vertical="top" wrapText="1"/>
    </xf>
    <xf numFmtId="0" fontId="0" fillId="0" borderId="37" xfId="0" applyFill="1" applyBorder="1" applyAlignment="1">
      <alignment horizontal="center" vertical="center" shrinkToFit="1"/>
    </xf>
    <xf numFmtId="0" fontId="0" fillId="0" borderId="39" xfId="0" applyFill="1" applyBorder="1" applyAlignment="1">
      <alignment vertical="center"/>
    </xf>
    <xf numFmtId="0" fontId="73" fillId="0" borderId="37" xfId="0" applyFont="1" applyFill="1" applyBorder="1" applyAlignment="1">
      <alignment vertical="center"/>
    </xf>
    <xf numFmtId="0" fontId="0" fillId="0" borderId="13" xfId="0" applyFill="1" applyBorder="1" applyAlignment="1">
      <alignment vertical="top" wrapText="1"/>
    </xf>
    <xf numFmtId="0" fontId="0" fillId="0" borderId="13" xfId="0" quotePrefix="1" applyFill="1" applyBorder="1" applyAlignment="1">
      <alignment horizontal="center" vertical="center" shrinkToFit="1"/>
    </xf>
    <xf numFmtId="0" fontId="0" fillId="0" borderId="0" xfId="0" applyFill="1" applyAlignment="1">
      <alignment vertical="center"/>
    </xf>
    <xf numFmtId="0" fontId="0" fillId="0" borderId="0" xfId="0" applyFill="1" applyAlignment="1">
      <alignment horizontal="right" vertical="center"/>
    </xf>
    <xf numFmtId="178" fontId="2" fillId="0" borderId="56" xfId="47" applyNumberFormat="1" applyFont="1" applyFill="1" applyBorder="1" applyAlignment="1">
      <alignment vertical="center"/>
    </xf>
    <xf numFmtId="178" fontId="2" fillId="0" borderId="15" xfId="47" applyNumberFormat="1" applyFont="1" applyFill="1" applyBorder="1" applyAlignment="1">
      <alignment vertical="center"/>
    </xf>
    <xf numFmtId="178" fontId="2" fillId="0" borderId="57" xfId="47" applyNumberFormat="1" applyFont="1" applyFill="1" applyBorder="1" applyAlignment="1">
      <alignment vertical="center"/>
    </xf>
    <xf numFmtId="0" fontId="85" fillId="25" borderId="0" xfId="0" applyFont="1" applyFill="1" applyAlignment="1">
      <alignment horizontal="center" vertical="center"/>
    </xf>
    <xf numFmtId="49" fontId="10" fillId="25" borderId="0" xfId="40" applyNumberFormat="1" applyFill="1" applyAlignment="1" applyProtection="1">
      <alignment horizontal="center" vertical="center"/>
    </xf>
    <xf numFmtId="49" fontId="85" fillId="25" borderId="0" xfId="40" applyNumberFormat="1" applyFont="1" applyFill="1" applyAlignment="1" applyProtection="1">
      <alignment horizontal="center" vertical="center"/>
    </xf>
    <xf numFmtId="210" fontId="85" fillId="25" borderId="0" xfId="0" applyNumberFormat="1" applyFont="1" applyFill="1" applyAlignment="1">
      <alignment horizontal="center" vertical="center"/>
    </xf>
    <xf numFmtId="211" fontId="73" fillId="25" borderId="0" xfId="0" applyNumberFormat="1" applyFont="1" applyFill="1" applyAlignment="1">
      <alignment horizontal="center" vertical="center"/>
    </xf>
    <xf numFmtId="209" fontId="86" fillId="24" borderId="0" xfId="0" applyNumberFormat="1" applyFont="1" applyFill="1" applyAlignment="1">
      <alignment horizontal="center" vertical="center"/>
    </xf>
    <xf numFmtId="0" fontId="87" fillId="25" borderId="0" xfId="0" applyFont="1" applyFill="1" applyAlignment="1">
      <alignment horizontal="center" vertical="center"/>
    </xf>
    <xf numFmtId="0" fontId="27" fillId="25" borderId="0" xfId="0" applyFont="1" applyFill="1" applyAlignment="1">
      <alignment horizontal="center" vertical="center"/>
    </xf>
    <xf numFmtId="38" fontId="27" fillId="26" borderId="19" xfId="47" applyFont="1" applyFill="1" applyBorder="1" applyAlignment="1">
      <alignment horizontal="center" vertical="center"/>
    </xf>
    <xf numFmtId="38" fontId="27" fillId="26" borderId="20" xfId="47" applyFont="1" applyFill="1" applyBorder="1" applyAlignment="1">
      <alignment horizontal="center" vertical="center"/>
    </xf>
    <xf numFmtId="38" fontId="27" fillId="26" borderId="41" xfId="47" applyFont="1" applyFill="1" applyBorder="1" applyAlignment="1">
      <alignment horizontal="center" vertical="center"/>
    </xf>
    <xf numFmtId="38" fontId="16" fillId="0" borderId="0" xfId="47" applyFont="1" applyFill="1" applyAlignment="1">
      <alignment horizontal="right" vertical="center"/>
    </xf>
    <xf numFmtId="38" fontId="0" fillId="26" borderId="18" xfId="47" applyFont="1" applyFill="1" applyBorder="1" applyAlignment="1">
      <alignment horizontal="center" vertical="center"/>
    </xf>
    <xf numFmtId="38" fontId="0" fillId="26" borderId="21" xfId="47" applyFont="1" applyFill="1" applyBorder="1" applyAlignment="1">
      <alignment horizontal="center" vertical="center"/>
    </xf>
    <xf numFmtId="38" fontId="0" fillId="26" borderId="43" xfId="47" applyFont="1" applyFill="1" applyBorder="1" applyAlignment="1">
      <alignment horizontal="center" vertical="center"/>
    </xf>
    <xf numFmtId="38" fontId="73" fillId="26" borderId="19" xfId="47" applyFont="1" applyFill="1" applyBorder="1" applyAlignment="1">
      <alignment horizontal="center" vertical="center"/>
    </xf>
    <xf numFmtId="38" fontId="73" fillId="26" borderId="20" xfId="47" applyFont="1" applyFill="1" applyBorder="1" applyAlignment="1">
      <alignment horizontal="center" vertical="center"/>
    </xf>
    <xf numFmtId="38" fontId="73" fillId="26" borderId="41" xfId="47" applyFont="1" applyFill="1" applyBorder="1" applyAlignment="1">
      <alignment horizontal="center" vertical="center"/>
    </xf>
    <xf numFmtId="38" fontId="0" fillId="26" borderId="27" xfId="47" quotePrefix="1" applyFont="1" applyFill="1" applyBorder="1" applyAlignment="1">
      <alignment horizontal="center" vertical="center"/>
    </xf>
    <xf numFmtId="38" fontId="0" fillId="26" borderId="2" xfId="47" quotePrefix="1" applyFont="1" applyFill="1" applyBorder="1" applyAlignment="1">
      <alignment horizontal="center" vertical="center"/>
    </xf>
    <xf numFmtId="38" fontId="0" fillId="26" borderId="49" xfId="47" quotePrefix="1" applyFont="1" applyFill="1" applyBorder="1" applyAlignment="1">
      <alignment horizontal="center" vertical="center"/>
    </xf>
    <xf numFmtId="184" fontId="1" fillId="0" borderId="18" xfId="47" applyNumberFormat="1" applyFont="1" applyFill="1" applyBorder="1" applyAlignment="1">
      <alignment vertical="center"/>
    </xf>
    <xf numFmtId="184" fontId="1" fillId="0" borderId="64" xfId="47" applyNumberFormat="1" applyFont="1" applyFill="1" applyBorder="1" applyAlignment="1">
      <alignment vertical="center"/>
    </xf>
    <xf numFmtId="183" fontId="1" fillId="0" borderId="18" xfId="47" quotePrefix="1" applyNumberFormat="1" applyFont="1" applyFill="1" applyBorder="1" applyAlignment="1">
      <alignment vertical="center"/>
    </xf>
    <xf numFmtId="183" fontId="1" fillId="0" borderId="19" xfId="47" quotePrefix="1" applyNumberFormat="1" applyFont="1" applyFill="1" applyBorder="1" applyAlignment="1">
      <alignment vertical="center"/>
    </xf>
    <xf numFmtId="183" fontId="1" fillId="0" borderId="43" xfId="47" quotePrefix="1" applyNumberFormat="1" applyFont="1" applyFill="1" applyBorder="1" applyAlignment="1">
      <alignment vertical="center"/>
    </xf>
    <xf numFmtId="183" fontId="1" fillId="0" borderId="41" xfId="47" quotePrefix="1" applyNumberFormat="1" applyFont="1" applyFill="1" applyBorder="1" applyAlignment="1">
      <alignment vertical="center"/>
    </xf>
    <xf numFmtId="183" fontId="1" fillId="0" borderId="18" xfId="47" applyNumberFormat="1" applyFont="1" applyFill="1" applyBorder="1" applyAlignment="1">
      <alignment vertical="center"/>
    </xf>
    <xf numFmtId="183" fontId="1" fillId="0" borderId="19" xfId="47" applyNumberFormat="1" applyFont="1" applyFill="1" applyBorder="1" applyAlignment="1">
      <alignment vertical="center"/>
    </xf>
    <xf numFmtId="183" fontId="2" fillId="0" borderId="43" xfId="47" applyNumberFormat="1" applyFont="1" applyFill="1" applyBorder="1" applyAlignment="1">
      <alignment vertical="center"/>
    </xf>
    <xf numFmtId="183" fontId="2" fillId="0" borderId="41" xfId="47" applyNumberFormat="1" applyFont="1" applyFill="1" applyBorder="1" applyAlignment="1">
      <alignment vertical="center"/>
    </xf>
    <xf numFmtId="183" fontId="73" fillId="26" borderId="19" xfId="47" applyNumberFormat="1" applyFont="1" applyFill="1" applyBorder="1" applyAlignment="1">
      <alignment horizontal="center" vertical="center"/>
    </xf>
    <xf numFmtId="183" fontId="73" fillId="26" borderId="41" xfId="47" applyNumberFormat="1" applyFont="1" applyFill="1" applyBorder="1" applyAlignment="1">
      <alignment horizontal="center" vertical="center"/>
    </xf>
    <xf numFmtId="212" fontId="1" fillId="0" borderId="18" xfId="47" applyNumberFormat="1" applyFont="1" applyFill="1" applyBorder="1" applyAlignment="1">
      <alignment vertical="center"/>
    </xf>
    <xf numFmtId="212" fontId="1" fillId="0" borderId="19" xfId="47" applyNumberFormat="1" applyFont="1" applyFill="1" applyBorder="1" applyAlignment="1">
      <alignment vertical="center"/>
    </xf>
    <xf numFmtId="183" fontId="2" fillId="26" borderId="18" xfId="47" applyNumberFormat="1" applyFont="1" applyFill="1" applyBorder="1" applyAlignment="1">
      <alignment horizontal="center" vertical="center"/>
    </xf>
    <xf numFmtId="183" fontId="2" fillId="26" borderId="43" xfId="47" applyNumberFormat="1" applyFont="1" applyFill="1" applyBorder="1" applyAlignment="1">
      <alignment horizontal="center" vertical="center"/>
    </xf>
    <xf numFmtId="183" fontId="0" fillId="26" borderId="18" xfId="47" applyNumberFormat="1" applyFont="1" applyFill="1" applyBorder="1" applyAlignment="1">
      <alignment horizontal="center" vertical="center"/>
    </xf>
    <xf numFmtId="38" fontId="2" fillId="26" borderId="18" xfId="47" applyFont="1" applyFill="1" applyBorder="1" applyAlignment="1">
      <alignment horizontal="center" vertical="center"/>
    </xf>
    <xf numFmtId="38" fontId="2" fillId="26" borderId="21" xfId="47" applyFont="1" applyFill="1" applyBorder="1" applyAlignment="1">
      <alignment horizontal="center" vertical="center"/>
    </xf>
    <xf numFmtId="38" fontId="2" fillId="26" borderId="43" xfId="47" applyFont="1" applyFill="1" applyBorder="1" applyAlignment="1">
      <alignment horizontal="center" vertical="center"/>
    </xf>
    <xf numFmtId="184" fontId="1" fillId="0" borderId="21" xfId="47" quotePrefix="1" applyNumberFormat="1" applyFont="1" applyFill="1" applyBorder="1" applyAlignment="1">
      <alignment vertical="center"/>
    </xf>
    <xf numFmtId="184" fontId="1" fillId="0" borderId="20" xfId="47" quotePrefix="1" applyNumberFormat="1" applyFont="1" applyFill="1" applyBorder="1" applyAlignment="1">
      <alignment vertical="center"/>
    </xf>
    <xf numFmtId="38" fontId="73" fillId="0" borderId="20" xfId="47" applyFont="1" applyFill="1" applyBorder="1" applyAlignment="1">
      <alignment horizontal="right" vertical="center" shrinkToFit="1"/>
    </xf>
    <xf numFmtId="183" fontId="1" fillId="0" borderId="21" xfId="47" applyNumberFormat="1" applyFont="1" applyFill="1" applyBorder="1" applyAlignment="1">
      <alignment vertical="center"/>
    </xf>
    <xf numFmtId="183" fontId="1" fillId="0" borderId="20" xfId="47" applyNumberFormat="1" applyFont="1" applyFill="1" applyBorder="1" applyAlignment="1">
      <alignment vertical="center"/>
    </xf>
    <xf numFmtId="183" fontId="1" fillId="0" borderId="64" xfId="47" quotePrefix="1" applyNumberFormat="1" applyFont="1" applyFill="1" applyBorder="1" applyAlignment="1">
      <alignment vertical="center"/>
    </xf>
    <xf numFmtId="183" fontId="1" fillId="0" borderId="21" xfId="47" quotePrefix="1" applyNumberFormat="1" applyFont="1" applyFill="1" applyBorder="1" applyAlignment="1">
      <alignment vertical="center"/>
    </xf>
    <xf numFmtId="183" fontId="1" fillId="0" borderId="20" xfId="47" quotePrefix="1" applyNumberFormat="1" applyFont="1" applyFill="1" applyBorder="1" applyAlignment="1">
      <alignment vertical="center"/>
    </xf>
    <xf numFmtId="38" fontId="0" fillId="26" borderId="14" xfId="47" applyFont="1" applyFill="1" applyBorder="1" applyAlignment="1">
      <alignment horizontal="center" vertical="center"/>
    </xf>
    <xf numFmtId="38" fontId="0" fillId="26" borderId="0" xfId="47" applyFont="1" applyFill="1" applyBorder="1" applyAlignment="1">
      <alignment horizontal="center" vertical="center"/>
    </xf>
    <xf numFmtId="38" fontId="0" fillId="26" borderId="33" xfId="47" applyFont="1" applyFill="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38" fontId="2" fillId="26" borderId="18" xfId="47" quotePrefix="1" applyFont="1" applyFill="1" applyBorder="1" applyAlignment="1">
      <alignment horizontal="center" vertical="center"/>
    </xf>
    <xf numFmtId="38" fontId="2" fillId="26" borderId="21" xfId="47" quotePrefix="1" applyFont="1" applyFill="1" applyBorder="1" applyAlignment="1">
      <alignment horizontal="center" vertical="center"/>
    </xf>
    <xf numFmtId="38" fontId="56" fillId="26" borderId="14" xfId="47" applyFont="1" applyFill="1" applyBorder="1" applyAlignment="1">
      <alignment horizontal="center" vertical="center"/>
    </xf>
    <xf numFmtId="38" fontId="56" fillId="26" borderId="0" xfId="47" applyFont="1" applyFill="1" applyBorder="1" applyAlignment="1">
      <alignment horizontal="center" vertical="center"/>
    </xf>
    <xf numFmtId="0" fontId="0" fillId="0" borderId="33" xfId="0" applyBorder="1" applyAlignment="1">
      <alignment horizontal="center" vertical="center"/>
    </xf>
    <xf numFmtId="38" fontId="2" fillId="26" borderId="14" xfId="47" applyFont="1" applyFill="1" applyBorder="1" applyAlignment="1">
      <alignment horizontal="left" vertical="center"/>
    </xf>
    <xf numFmtId="38" fontId="2" fillId="26" borderId="0" xfId="47" applyFont="1" applyFill="1" applyBorder="1" applyAlignment="1">
      <alignment horizontal="left" vertical="center"/>
    </xf>
    <xf numFmtId="38" fontId="2" fillId="26" borderId="33" xfId="47" applyFont="1" applyFill="1" applyBorder="1" applyAlignment="1">
      <alignment horizontal="left" vertical="center"/>
    </xf>
    <xf numFmtId="38" fontId="2" fillId="26" borderId="43" xfId="47" quotePrefix="1" applyFont="1" applyFill="1" applyBorder="1" applyAlignment="1">
      <alignment horizontal="center" vertical="center"/>
    </xf>
    <xf numFmtId="38" fontId="27" fillId="26" borderId="19" xfId="47" quotePrefix="1" applyFont="1" applyFill="1" applyBorder="1" applyAlignment="1">
      <alignment horizontal="center" vertical="center"/>
    </xf>
    <xf numFmtId="38" fontId="27" fillId="26" borderId="20" xfId="47" quotePrefix="1" applyFont="1" applyFill="1" applyBorder="1" applyAlignment="1">
      <alignment horizontal="center" vertical="center"/>
    </xf>
    <xf numFmtId="38" fontId="27" fillId="26" borderId="41" xfId="47" quotePrefix="1" applyFont="1" applyFill="1" applyBorder="1" applyAlignment="1">
      <alignment horizontal="center" vertical="center"/>
    </xf>
    <xf numFmtId="38" fontId="27" fillId="26" borderId="14" xfId="47" applyFont="1" applyFill="1" applyBorder="1" applyAlignment="1">
      <alignment horizontal="center" vertical="center"/>
    </xf>
    <xf numFmtId="38" fontId="27" fillId="26" borderId="0" xfId="47" applyFont="1" applyFill="1" applyBorder="1" applyAlignment="1">
      <alignment horizontal="center" vertical="center"/>
    </xf>
    <xf numFmtId="38" fontId="27" fillId="26" borderId="33" xfId="47" applyFont="1" applyFill="1" applyBorder="1" applyAlignment="1">
      <alignment horizontal="center" vertical="center"/>
    </xf>
    <xf numFmtId="38" fontId="0" fillId="26" borderId="14" xfId="47" quotePrefix="1" applyFont="1" applyFill="1" applyBorder="1" applyAlignment="1">
      <alignment horizontal="left" vertical="center"/>
    </xf>
    <xf numFmtId="38" fontId="2" fillId="26" borderId="0" xfId="47" quotePrefix="1" applyFont="1" applyFill="1" applyBorder="1" applyAlignment="1">
      <alignment horizontal="left" vertical="center"/>
    </xf>
    <xf numFmtId="38" fontId="2" fillId="26" borderId="33" xfId="47" quotePrefix="1" applyFont="1" applyFill="1" applyBorder="1" applyAlignment="1">
      <alignment horizontal="left" vertical="center"/>
    </xf>
    <xf numFmtId="38" fontId="27" fillId="26" borderId="14" xfId="47" quotePrefix="1" applyFont="1" applyFill="1" applyBorder="1" applyAlignment="1">
      <alignment horizontal="right" vertical="center"/>
    </xf>
    <xf numFmtId="38" fontId="27" fillId="26" borderId="0" xfId="47" quotePrefix="1" applyFont="1" applyFill="1" applyBorder="1" applyAlignment="1">
      <alignment horizontal="right" vertical="center"/>
    </xf>
    <xf numFmtId="38" fontId="27" fillId="26" borderId="33" xfId="47" quotePrefix="1" applyFont="1" applyFill="1" applyBorder="1" applyAlignment="1">
      <alignment horizontal="right" vertical="center"/>
    </xf>
    <xf numFmtId="38" fontId="27" fillId="26" borderId="14" xfId="47" applyFont="1" applyFill="1" applyBorder="1" applyAlignment="1">
      <alignment horizontal="right" vertical="center"/>
    </xf>
    <xf numFmtId="38" fontId="27" fillId="26" borderId="0" xfId="47" applyFont="1" applyFill="1" applyBorder="1" applyAlignment="1">
      <alignment horizontal="right" vertical="center"/>
    </xf>
    <xf numFmtId="38" fontId="27" fillId="26" borderId="33" xfId="47" applyFont="1" applyFill="1" applyBorder="1" applyAlignment="1">
      <alignment horizontal="right" vertical="center"/>
    </xf>
    <xf numFmtId="38" fontId="73" fillId="26" borderId="19" xfId="47" applyFont="1" applyFill="1" applyBorder="1" applyAlignment="1">
      <alignment horizontal="right" vertical="center"/>
    </xf>
    <xf numFmtId="38" fontId="73" fillId="26" borderId="20" xfId="47" applyFont="1" applyFill="1" applyBorder="1" applyAlignment="1">
      <alignment horizontal="right" vertical="center"/>
    </xf>
    <xf numFmtId="38" fontId="73" fillId="26" borderId="41" xfId="47" applyFont="1" applyFill="1" applyBorder="1" applyAlignment="1">
      <alignment horizontal="right" vertical="center"/>
    </xf>
    <xf numFmtId="38" fontId="73" fillId="26" borderId="14" xfId="47" applyFont="1" applyFill="1" applyBorder="1" applyAlignment="1">
      <alignment horizontal="center" vertical="center"/>
    </xf>
    <xf numFmtId="38" fontId="73" fillId="26" borderId="0" xfId="47" applyFont="1" applyFill="1" applyBorder="1" applyAlignment="1">
      <alignment horizontal="center" vertical="center"/>
    </xf>
    <xf numFmtId="38" fontId="73" fillId="26" borderId="33" xfId="47" applyFont="1" applyFill="1" applyBorder="1" applyAlignment="1">
      <alignment horizontal="center" vertical="center"/>
    </xf>
    <xf numFmtId="38" fontId="2" fillId="26" borderId="14" xfId="47" applyFont="1" applyFill="1" applyBorder="1" applyAlignment="1">
      <alignment horizontal="center" vertical="center"/>
    </xf>
    <xf numFmtId="38" fontId="2" fillId="26" borderId="0" xfId="47" applyFont="1" applyFill="1" applyBorder="1" applyAlignment="1">
      <alignment horizontal="center" vertical="center"/>
    </xf>
    <xf numFmtId="38" fontId="2" fillId="26" borderId="33" xfId="47" applyFont="1" applyFill="1" applyBorder="1" applyAlignment="1">
      <alignment horizontal="center" vertical="center"/>
    </xf>
    <xf numFmtId="38" fontId="17" fillId="26" borderId="14" xfId="47" applyFont="1" applyFill="1" applyBorder="1" applyAlignment="1">
      <alignment horizontal="center" vertical="center"/>
    </xf>
    <xf numFmtId="38" fontId="17" fillId="26" borderId="0" xfId="47" applyFont="1" applyFill="1" applyBorder="1" applyAlignment="1">
      <alignment horizontal="center" vertical="center"/>
    </xf>
    <xf numFmtId="38" fontId="17" fillId="26" borderId="33" xfId="47" applyFont="1" applyFill="1" applyBorder="1" applyAlignment="1">
      <alignment horizontal="center" vertical="center"/>
    </xf>
    <xf numFmtId="38" fontId="0" fillId="26" borderId="14" xfId="47" applyFont="1" applyFill="1" applyBorder="1" applyAlignment="1">
      <alignment horizontal="left" vertical="center"/>
    </xf>
    <xf numFmtId="38" fontId="0" fillId="26" borderId="0" xfId="47" applyFont="1" applyFill="1" applyBorder="1" applyAlignment="1">
      <alignment horizontal="left" vertical="center"/>
    </xf>
    <xf numFmtId="38" fontId="27" fillId="26" borderId="64" xfId="47" applyFont="1" applyFill="1" applyBorder="1" applyAlignment="1">
      <alignment horizontal="center" vertical="center"/>
    </xf>
    <xf numFmtId="38" fontId="27" fillId="26" borderId="65" xfId="47" applyFont="1" applyFill="1" applyBorder="1" applyAlignment="1">
      <alignment horizontal="center" vertical="center"/>
    </xf>
    <xf numFmtId="0" fontId="0" fillId="0" borderId="66" xfId="0" applyBorder="1" applyAlignment="1">
      <alignment horizontal="center" vertical="center"/>
    </xf>
    <xf numFmtId="38" fontId="27" fillId="26" borderId="19" xfId="47" applyFont="1" applyFill="1" applyBorder="1" applyAlignment="1">
      <alignment horizontal="right" vertical="center"/>
    </xf>
    <xf numFmtId="38" fontId="27" fillId="26" borderId="20" xfId="47" applyFont="1" applyFill="1" applyBorder="1" applyAlignment="1">
      <alignment horizontal="right" vertical="center"/>
    </xf>
    <xf numFmtId="38" fontId="27" fillId="26" borderId="41" xfId="47" applyFont="1" applyFill="1" applyBorder="1" applyAlignment="1">
      <alignment horizontal="right" vertical="center"/>
    </xf>
    <xf numFmtId="38" fontId="17" fillId="26" borderId="19" xfId="47" applyFont="1" applyFill="1" applyBorder="1" applyAlignment="1">
      <alignment horizontal="center" vertical="center"/>
    </xf>
    <xf numFmtId="38" fontId="17" fillId="26" borderId="20" xfId="47" applyFont="1" applyFill="1" applyBorder="1" applyAlignment="1">
      <alignment horizontal="center" vertical="center"/>
    </xf>
    <xf numFmtId="38" fontId="17" fillId="26" borderId="41" xfId="47" applyFont="1" applyFill="1" applyBorder="1" applyAlignment="1">
      <alignment horizontal="center" vertical="center"/>
    </xf>
    <xf numFmtId="38" fontId="56" fillId="26" borderId="14" xfId="47" applyFont="1" applyFill="1" applyBorder="1" applyAlignment="1">
      <alignment horizontal="right" vertical="center" shrinkToFit="1"/>
    </xf>
    <xf numFmtId="38" fontId="56" fillId="26" borderId="0" xfId="47" applyFont="1" applyFill="1" applyBorder="1" applyAlignment="1">
      <alignment horizontal="right" vertical="center" shrinkToFit="1"/>
    </xf>
    <xf numFmtId="38" fontId="56" fillId="26" borderId="33" xfId="47" applyFont="1" applyFill="1" applyBorder="1" applyAlignment="1">
      <alignment horizontal="right" vertical="center" shrinkToFit="1"/>
    </xf>
    <xf numFmtId="38" fontId="56" fillId="26" borderId="19" xfId="47" applyFont="1" applyFill="1" applyBorder="1" applyAlignment="1">
      <alignment horizontal="right" vertical="center" shrinkToFit="1"/>
    </xf>
    <xf numFmtId="38" fontId="56" fillId="26" borderId="20" xfId="47" applyFont="1" applyFill="1" applyBorder="1" applyAlignment="1">
      <alignment horizontal="right" vertical="center" shrinkToFit="1"/>
    </xf>
    <xf numFmtId="38" fontId="56" fillId="26" borderId="41" xfId="47" applyFont="1" applyFill="1" applyBorder="1" applyAlignment="1">
      <alignment horizontal="right" vertical="center" shrinkToFit="1"/>
    </xf>
    <xf numFmtId="0" fontId="75" fillId="0" borderId="0" xfId="0" applyFont="1" applyAlignment="1">
      <alignment horizontal="left" vertical="center" wrapText="1"/>
    </xf>
    <xf numFmtId="0" fontId="75" fillId="0" borderId="0" xfId="0" applyFont="1" applyAlignment="1">
      <alignment horizontal="left" vertical="center"/>
    </xf>
    <xf numFmtId="0" fontId="73" fillId="0" borderId="0" xfId="0" applyFont="1" applyAlignment="1">
      <alignment horizontal="left" vertical="center" wrapText="1"/>
    </xf>
    <xf numFmtId="0" fontId="16" fillId="0" borderId="21" xfId="0" applyFont="1" applyBorder="1" applyAlignment="1">
      <alignment horizontal="left" vertical="center" wrapText="1"/>
    </xf>
    <xf numFmtId="0" fontId="16" fillId="0" borderId="21" xfId="0" applyFont="1" applyBorder="1" applyAlignment="1">
      <alignment horizontal="left" vertical="center"/>
    </xf>
    <xf numFmtId="38" fontId="2" fillId="26" borderId="27" xfId="47" applyFont="1" applyFill="1" applyBorder="1" applyAlignment="1">
      <alignment horizontal="center" vertical="center"/>
    </xf>
    <xf numFmtId="38" fontId="2" fillId="26" borderId="2" xfId="47" applyFont="1" applyFill="1" applyBorder="1" applyAlignment="1">
      <alignment horizontal="center" vertical="center"/>
    </xf>
    <xf numFmtId="0" fontId="2" fillId="26" borderId="18" xfId="0" applyFont="1" applyFill="1" applyBorder="1" applyAlignment="1">
      <alignment horizontal="center" vertical="center"/>
    </xf>
    <xf numFmtId="0" fontId="2" fillId="26" borderId="43" xfId="0" applyFont="1" applyFill="1" applyBorder="1" applyAlignment="1">
      <alignment horizontal="center" vertical="center"/>
    </xf>
    <xf numFmtId="0" fontId="73" fillId="26" borderId="14" xfId="0" applyFont="1" applyFill="1" applyBorder="1" applyAlignment="1">
      <alignment horizontal="center" vertical="center"/>
    </xf>
    <xf numFmtId="0" fontId="73" fillId="26" borderId="33" xfId="0" applyFont="1" applyFill="1" applyBorder="1" applyAlignment="1">
      <alignment horizontal="center" vertical="center"/>
    </xf>
    <xf numFmtId="31" fontId="0" fillId="26" borderId="18" xfId="0" applyNumberFormat="1" applyFont="1" applyFill="1" applyBorder="1" applyAlignment="1">
      <alignment horizontal="center" vertical="center" wrapText="1"/>
    </xf>
    <xf numFmtId="31" fontId="0" fillId="26" borderId="43" xfId="0" applyNumberFormat="1" applyFont="1" applyFill="1" applyBorder="1" applyAlignment="1">
      <alignment horizontal="center" vertical="center" wrapText="1"/>
    </xf>
    <xf numFmtId="31" fontId="0" fillId="26" borderId="14" xfId="0" applyNumberFormat="1" applyFont="1" applyFill="1" applyBorder="1" applyAlignment="1">
      <alignment horizontal="center" vertical="center" wrapText="1"/>
    </xf>
    <xf numFmtId="31" fontId="0" fillId="26" borderId="33" xfId="0" applyNumberFormat="1" applyFont="1" applyFill="1" applyBorder="1" applyAlignment="1">
      <alignment horizontal="center" vertical="center" wrapText="1"/>
    </xf>
    <xf numFmtId="31" fontId="0" fillId="26" borderId="19" xfId="0" applyNumberFormat="1" applyFont="1" applyFill="1" applyBorder="1" applyAlignment="1">
      <alignment horizontal="center" vertical="center" wrapText="1"/>
    </xf>
    <xf numFmtId="31" fontId="0" fillId="26" borderId="41" xfId="0" applyNumberFormat="1" applyFont="1" applyFill="1" applyBorder="1" applyAlignment="1">
      <alignment horizontal="center" vertical="center" wrapText="1"/>
    </xf>
    <xf numFmtId="0" fontId="0" fillId="26" borderId="27" xfId="0" applyFont="1" applyFill="1" applyBorder="1" applyAlignment="1">
      <alignment horizontal="center" vertical="center"/>
    </xf>
    <xf numFmtId="0" fontId="0" fillId="26" borderId="49" xfId="0" applyFont="1" applyFill="1" applyBorder="1" applyAlignment="1">
      <alignment horizontal="center" vertical="center"/>
    </xf>
    <xf numFmtId="38" fontId="2" fillId="26" borderId="49" xfId="47" applyFont="1" applyFill="1" applyBorder="1" applyAlignment="1">
      <alignment horizontal="center" vertical="center"/>
    </xf>
    <xf numFmtId="0" fontId="20" fillId="26" borderId="14" xfId="0" applyFont="1" applyFill="1" applyBorder="1" applyAlignment="1">
      <alignment horizontal="center" vertical="center" wrapText="1"/>
    </xf>
    <xf numFmtId="0" fontId="20" fillId="26" borderId="0" xfId="0" applyFont="1" applyFill="1" applyBorder="1" applyAlignment="1">
      <alignment horizontal="center" vertical="center" wrapText="1"/>
    </xf>
    <xf numFmtId="0" fontId="20" fillId="26" borderId="38" xfId="0" applyFont="1" applyFill="1" applyBorder="1" applyAlignment="1">
      <alignment horizontal="center" vertical="center" wrapText="1"/>
    </xf>
    <xf numFmtId="0" fontId="20" fillId="26" borderId="42" xfId="0" applyFont="1" applyFill="1" applyBorder="1" applyAlignment="1">
      <alignment horizontal="center" vertical="center" wrapText="1"/>
    </xf>
    <xf numFmtId="49" fontId="0" fillId="26" borderId="25" xfId="0" quotePrefix="1" applyNumberFormat="1" applyFill="1" applyBorder="1" applyAlignment="1">
      <alignment horizontal="center" vertical="center"/>
    </xf>
    <xf numFmtId="49" fontId="0" fillId="26" borderId="36" xfId="0" quotePrefix="1" applyNumberFormat="1" applyFill="1" applyBorder="1" applyAlignment="1">
      <alignment horizontal="center" vertical="center"/>
    </xf>
    <xf numFmtId="185" fontId="2" fillId="0" borderId="39" xfId="57" applyNumberFormat="1" applyBorder="1" applyAlignment="1">
      <alignment horizontal="right" vertical="center"/>
    </xf>
    <xf numFmtId="185" fontId="2" fillId="0" borderId="37" xfId="57" applyNumberFormat="1" applyBorder="1" applyAlignment="1">
      <alignment horizontal="right" vertical="center"/>
    </xf>
    <xf numFmtId="185" fontId="2" fillId="0" borderId="39" xfId="57" applyNumberFormat="1" applyFont="1" applyFill="1" applyBorder="1" applyAlignment="1">
      <alignment horizontal="right" vertical="center"/>
    </xf>
    <xf numFmtId="185" fontId="2" fillId="0" borderId="37" xfId="57" applyNumberFormat="1" applyFont="1" applyFill="1" applyBorder="1" applyAlignment="1">
      <alignment horizontal="right" vertical="center"/>
    </xf>
    <xf numFmtId="38" fontId="2" fillId="26" borderId="27" xfId="48" applyFont="1" applyFill="1" applyBorder="1" applyAlignment="1">
      <alignment horizontal="center" vertical="center"/>
    </xf>
    <xf numFmtId="38" fontId="2" fillId="26" borderId="49" xfId="48" applyFont="1" applyFill="1" applyBorder="1" applyAlignment="1">
      <alignment horizontal="center" vertical="center"/>
    </xf>
    <xf numFmtId="0" fontId="0" fillId="0" borderId="21" xfId="0" applyFill="1" applyBorder="1" applyAlignment="1">
      <alignment horizontal="center" vertical="center" shrinkToFit="1"/>
    </xf>
    <xf numFmtId="38" fontId="2" fillId="26" borderId="26" xfId="48" applyFont="1" applyFill="1" applyBorder="1" applyAlignment="1">
      <alignment horizontal="center" vertical="center"/>
    </xf>
    <xf numFmtId="0" fontId="0" fillId="26" borderId="26" xfId="0" applyFont="1" applyFill="1" applyBorder="1" applyAlignment="1">
      <alignment horizontal="center" vertical="center" wrapText="1"/>
    </xf>
    <xf numFmtId="0" fontId="17" fillId="26" borderId="26" xfId="0" applyFont="1" applyFill="1" applyBorder="1" applyAlignment="1">
      <alignment horizontal="center" vertical="center" wrapText="1"/>
    </xf>
    <xf numFmtId="0" fontId="0" fillId="0" borderId="26" xfId="0" applyFont="1" applyFill="1" applyBorder="1" applyAlignment="1">
      <alignment horizontal="left" vertical="center"/>
    </xf>
    <xf numFmtId="0" fontId="2" fillId="26" borderId="38" xfId="0" applyFont="1" applyFill="1" applyBorder="1" applyAlignment="1">
      <alignment horizontal="center" vertical="center"/>
    </xf>
    <xf numFmtId="0" fontId="2" fillId="26" borderId="42" xfId="0" applyFont="1" applyFill="1" applyBorder="1" applyAlignment="1">
      <alignment horizontal="center" vertical="center"/>
    </xf>
    <xf numFmtId="0" fontId="2" fillId="26" borderId="32" xfId="0" applyFont="1" applyFill="1" applyBorder="1" applyAlignment="1">
      <alignment horizontal="center" vertical="center"/>
    </xf>
    <xf numFmtId="0" fontId="2" fillId="26" borderId="52" xfId="0" applyFont="1" applyFill="1" applyBorder="1" applyAlignment="1">
      <alignment horizontal="center" vertical="center"/>
    </xf>
    <xf numFmtId="0" fontId="0" fillId="26" borderId="2" xfId="0" applyFont="1" applyFill="1" applyBorder="1" applyAlignment="1">
      <alignment horizontal="center" vertical="center"/>
    </xf>
    <xf numFmtId="0" fontId="0" fillId="26" borderId="26" xfId="0" applyFont="1" applyFill="1" applyBorder="1" applyAlignment="1">
      <alignment horizontal="center" vertical="center"/>
    </xf>
    <xf numFmtId="0" fontId="0" fillId="0" borderId="26" xfId="0" applyFont="1" applyFill="1" applyBorder="1" applyAlignment="1">
      <alignment horizontal="center" vertical="center" wrapText="1"/>
    </xf>
    <xf numFmtId="0" fontId="2" fillId="26" borderId="21" xfId="0" applyFont="1" applyFill="1" applyBorder="1" applyAlignment="1">
      <alignment horizontal="center" vertical="center"/>
    </xf>
    <xf numFmtId="0" fontId="0" fillId="26" borderId="18" xfId="0" applyFont="1" applyFill="1" applyBorder="1" applyAlignment="1">
      <alignment horizontal="right" vertical="center"/>
    </xf>
    <xf numFmtId="0" fontId="0" fillId="26" borderId="21" xfId="0" applyFont="1" applyFill="1" applyBorder="1" applyAlignment="1">
      <alignment horizontal="right" vertical="center"/>
    </xf>
    <xf numFmtId="0" fontId="0" fillId="26" borderId="32" xfId="0" applyFont="1" applyFill="1" applyBorder="1" applyAlignment="1">
      <alignment horizontal="center" vertical="center"/>
    </xf>
    <xf numFmtId="0" fontId="0" fillId="26" borderId="52" xfId="0" applyFont="1" applyFill="1" applyBorder="1" applyAlignment="1">
      <alignment horizontal="center" vertical="center"/>
    </xf>
    <xf numFmtId="0" fontId="2" fillId="26" borderId="27" xfId="0" applyFont="1" applyFill="1" applyBorder="1" applyAlignment="1">
      <alignment horizontal="center" vertical="center"/>
    </xf>
    <xf numFmtId="0" fontId="2" fillId="26" borderId="2" xfId="0" applyFont="1" applyFill="1" applyBorder="1" applyAlignment="1">
      <alignment horizontal="center" vertical="center"/>
    </xf>
    <xf numFmtId="0" fontId="2" fillId="26" borderId="49" xfId="0" applyFont="1" applyFill="1" applyBorder="1" applyAlignment="1">
      <alignment horizontal="center" vertical="center"/>
    </xf>
    <xf numFmtId="0" fontId="2" fillId="26" borderId="23" xfId="0" applyFont="1" applyFill="1" applyBorder="1" applyAlignment="1">
      <alignment horizontal="center" vertical="center"/>
    </xf>
    <xf numFmtId="0" fontId="0" fillId="26" borderId="19" xfId="0" applyFont="1" applyFill="1" applyBorder="1" applyAlignment="1">
      <alignment horizontal="center" vertical="center"/>
    </xf>
    <xf numFmtId="0" fontId="0" fillId="26" borderId="20" xfId="0" applyFont="1" applyFill="1" applyBorder="1" applyAlignment="1">
      <alignment horizontal="center" vertical="center"/>
    </xf>
    <xf numFmtId="0" fontId="75" fillId="0" borderId="0" xfId="0" applyFont="1" applyFill="1" applyAlignment="1">
      <alignment horizontal="left" vertical="center" wrapText="1"/>
    </xf>
    <xf numFmtId="0" fontId="75" fillId="0" borderId="0" xfId="0" applyFont="1" applyFill="1" applyAlignment="1">
      <alignment horizontal="left" vertical="center"/>
    </xf>
    <xf numFmtId="0" fontId="73" fillId="0" borderId="0" xfId="0" applyFont="1" applyFill="1" applyAlignment="1">
      <alignment horizontal="left" vertical="center" wrapText="1"/>
    </xf>
    <xf numFmtId="0" fontId="16" fillId="0" borderId="0" xfId="0" quotePrefix="1" applyFont="1" applyAlignment="1">
      <alignment horizontal="left" vertical="center"/>
    </xf>
    <xf numFmtId="38" fontId="0" fillId="0" borderId="0" xfId="47" applyFont="1" applyFill="1" applyBorder="1" applyAlignment="1">
      <alignment horizontal="center" vertical="center" shrinkToFit="1"/>
    </xf>
    <xf numFmtId="38" fontId="2" fillId="0" borderId="0" xfId="47" applyFont="1" applyFill="1" applyBorder="1" applyAlignment="1">
      <alignment horizontal="center" vertical="center" shrinkToFit="1"/>
    </xf>
    <xf numFmtId="0" fontId="16" fillId="0" borderId="0" xfId="0" applyFont="1" applyAlignment="1">
      <alignment horizontal="left" vertical="center"/>
    </xf>
    <xf numFmtId="38" fontId="27" fillId="26" borderId="38" xfId="47" applyFont="1" applyFill="1" applyBorder="1" applyAlignment="1">
      <alignment horizontal="left" vertical="center" shrinkToFit="1"/>
    </xf>
    <xf numFmtId="38" fontId="27" fillId="26" borderId="53" xfId="47" applyFont="1" applyFill="1" applyBorder="1" applyAlignment="1">
      <alignment horizontal="left" vertical="center" shrinkToFit="1"/>
    </xf>
    <xf numFmtId="38" fontId="27" fillId="26" borderId="14" xfId="47" applyFont="1" applyFill="1" applyBorder="1" applyAlignment="1">
      <alignment horizontal="left" vertical="center" shrinkToFit="1"/>
    </xf>
    <xf numFmtId="38" fontId="27" fillId="26" borderId="33" xfId="47" applyFont="1" applyFill="1" applyBorder="1" applyAlignment="1">
      <alignment horizontal="left" vertical="center" shrinkToFit="1"/>
    </xf>
    <xf numFmtId="204" fontId="27" fillId="26" borderId="31" xfId="47" applyNumberFormat="1" applyFont="1" applyFill="1" applyBorder="1" applyAlignment="1">
      <alignment horizontal="left" vertical="center" shrinkToFit="1"/>
    </xf>
    <xf numFmtId="204" fontId="27" fillId="26" borderId="63" xfId="47" applyNumberFormat="1" applyFont="1" applyFill="1" applyBorder="1" applyAlignment="1">
      <alignment horizontal="left" vertical="center" shrinkToFit="1"/>
    </xf>
    <xf numFmtId="0" fontId="84" fillId="0" borderId="0" xfId="0" applyFont="1" applyAlignment="1">
      <alignment horizontal="left" vertical="center" wrapText="1"/>
    </xf>
    <xf numFmtId="0" fontId="84" fillId="0" borderId="0" xfId="0" applyFont="1" applyAlignment="1">
      <alignment horizontal="left" vertical="center"/>
    </xf>
    <xf numFmtId="0" fontId="96" fillId="26" borderId="32" xfId="0" applyFont="1" applyFill="1" applyBorder="1" applyAlignment="1">
      <alignment horizontal="left" vertical="center" wrapText="1"/>
    </xf>
    <xf numFmtId="0" fontId="96" fillId="26" borderId="54" xfId="0" applyFont="1" applyFill="1" applyBorder="1" applyAlignment="1">
      <alignment horizontal="left" vertical="center" wrapText="1"/>
    </xf>
    <xf numFmtId="38" fontId="27" fillId="26" borderId="19" xfId="47" applyFont="1" applyFill="1" applyBorder="1" applyAlignment="1">
      <alignment horizontal="left" vertical="center" shrinkToFit="1"/>
    </xf>
    <xf numFmtId="38" fontId="27" fillId="26" borderId="41" xfId="47" applyFont="1" applyFill="1" applyBorder="1" applyAlignment="1">
      <alignment horizontal="left" vertical="center" shrinkToFit="1"/>
    </xf>
    <xf numFmtId="0" fontId="65" fillId="0" borderId="0" xfId="0" applyFont="1" applyFill="1" applyBorder="1" applyAlignment="1">
      <alignment horizontal="center" vertical="center" shrinkToFit="1"/>
    </xf>
    <xf numFmtId="0" fontId="2" fillId="26" borderId="54" xfId="0" applyFont="1" applyFill="1" applyBorder="1" applyAlignment="1">
      <alignment horizontal="center" vertical="center"/>
    </xf>
    <xf numFmtId="38" fontId="27" fillId="26" borderId="38" xfId="47" applyFont="1" applyFill="1" applyBorder="1" applyAlignment="1">
      <alignment horizontal="center" vertical="center" shrinkToFit="1"/>
    </xf>
    <xf numFmtId="38" fontId="27" fillId="26" borderId="53" xfId="47" applyFont="1" applyFill="1" applyBorder="1" applyAlignment="1">
      <alignment horizontal="center" vertical="center" shrinkToFit="1"/>
    </xf>
    <xf numFmtId="0" fontId="0" fillId="26" borderId="32" xfId="0" quotePrefix="1" applyFont="1" applyFill="1" applyBorder="1" applyAlignment="1">
      <alignment horizontal="center" vertical="center" shrinkToFit="1"/>
    </xf>
    <xf numFmtId="0" fontId="0" fillId="26" borderId="54" xfId="0" quotePrefix="1" applyFont="1" applyFill="1" applyBorder="1" applyAlignment="1">
      <alignment horizontal="center" vertical="center" shrinkToFit="1"/>
    </xf>
    <xf numFmtId="38" fontId="27" fillId="26" borderId="19" xfId="47" applyFont="1" applyFill="1" applyBorder="1" applyAlignment="1">
      <alignment horizontal="center" vertical="center" shrinkToFit="1"/>
    </xf>
    <xf numFmtId="38" fontId="27" fillId="26" borderId="41" xfId="47" applyFont="1" applyFill="1" applyBorder="1" applyAlignment="1">
      <alignment horizontal="center" vertical="center" shrinkToFit="1"/>
    </xf>
    <xf numFmtId="0" fontId="0" fillId="26" borderId="18" xfId="0" quotePrefix="1" applyFont="1" applyFill="1" applyBorder="1" applyAlignment="1">
      <alignment horizontal="center" vertical="center" shrinkToFit="1"/>
    </xf>
    <xf numFmtId="0" fontId="0" fillId="26" borderId="43" xfId="0" quotePrefix="1" applyFont="1" applyFill="1" applyBorder="1" applyAlignment="1">
      <alignment horizontal="center" vertical="center" shrinkToFit="1"/>
    </xf>
    <xf numFmtId="0" fontId="2" fillId="26" borderId="32" xfId="0" quotePrefix="1" applyFont="1" applyFill="1" applyBorder="1" applyAlignment="1">
      <alignment horizontal="center" vertical="center" shrinkToFit="1"/>
    </xf>
    <xf numFmtId="0" fontId="2" fillId="26" borderId="54" xfId="0" quotePrefix="1" applyFont="1" applyFill="1" applyBorder="1" applyAlignment="1">
      <alignment horizontal="center" vertical="center" shrinkToFit="1"/>
    </xf>
    <xf numFmtId="0" fontId="0" fillId="26" borderId="17" xfId="0" applyFont="1" applyFill="1" applyBorder="1" applyAlignment="1">
      <alignment horizontal="center" vertical="center" wrapText="1"/>
    </xf>
    <xf numFmtId="0" fontId="2" fillId="26" borderId="16" xfId="0" applyFont="1" applyFill="1" applyBorder="1" applyAlignment="1">
      <alignment horizontal="center" vertical="center"/>
    </xf>
    <xf numFmtId="0" fontId="0" fillId="26" borderId="18" xfId="0" applyFont="1" applyFill="1" applyBorder="1" applyAlignment="1">
      <alignment horizontal="center" vertical="center"/>
    </xf>
    <xf numFmtId="0" fontId="88" fillId="0" borderId="0" xfId="0" applyFont="1" applyAlignment="1">
      <alignment horizontal="center" vertical="center"/>
    </xf>
    <xf numFmtId="0" fontId="0" fillId="0" borderId="0" xfId="0" applyAlignment="1">
      <alignment horizontal="center" vertical="center"/>
    </xf>
    <xf numFmtId="178" fontId="2" fillId="0" borderId="13" xfId="0" applyNumberFormat="1" applyFont="1" applyBorder="1" applyAlignment="1">
      <alignment horizontal="right" vertical="center"/>
    </xf>
    <xf numFmtId="178" fontId="2" fillId="0" borderId="39" xfId="0" applyNumberFormat="1" applyFont="1" applyFill="1" applyBorder="1" applyAlignment="1">
      <alignment horizontal="right" vertical="center"/>
    </xf>
    <xf numFmtId="178" fontId="2" fillId="0" borderId="37" xfId="0" applyNumberFormat="1" applyFont="1" applyFill="1" applyBorder="1" applyAlignment="1">
      <alignment horizontal="right" vertical="center"/>
    </xf>
    <xf numFmtId="179" fontId="71" fillId="0" borderId="39" xfId="0" applyNumberFormat="1" applyFont="1" applyFill="1" applyBorder="1" applyAlignment="1">
      <alignment horizontal="right" vertical="center"/>
    </xf>
    <xf numFmtId="179" fontId="71" fillId="0" borderId="37" xfId="0" applyNumberFormat="1" applyFont="1" applyFill="1" applyBorder="1" applyAlignment="1">
      <alignment horizontal="right" vertical="center"/>
    </xf>
    <xf numFmtId="178" fontId="71" fillId="0" borderId="13" xfId="0" applyNumberFormat="1" applyFont="1" applyBorder="1" applyAlignment="1">
      <alignment horizontal="right" vertical="center"/>
    </xf>
    <xf numFmtId="178" fontId="71" fillId="0" borderId="37" xfId="0" applyNumberFormat="1" applyFont="1" applyBorder="1" applyAlignment="1">
      <alignment horizontal="right" vertical="center"/>
    </xf>
    <xf numFmtId="179" fontId="71" fillId="0" borderId="14" xfId="0" applyNumberFormat="1" applyFont="1" applyBorder="1" applyAlignment="1">
      <alignment horizontal="right" vertical="center"/>
    </xf>
    <xf numFmtId="179" fontId="71" fillId="0" borderId="37" xfId="0" applyNumberFormat="1" applyFont="1" applyBorder="1" applyAlignment="1">
      <alignment horizontal="right" vertical="center"/>
    </xf>
    <xf numFmtId="178" fontId="0" fillId="0" borderId="39" xfId="0" applyNumberFormat="1" applyBorder="1" applyAlignment="1">
      <alignment horizontal="right" vertical="center"/>
    </xf>
    <xf numFmtId="178" fontId="0" fillId="0" borderId="37" xfId="0" applyNumberFormat="1" applyBorder="1" applyAlignment="1">
      <alignment horizontal="right" vertical="center"/>
    </xf>
    <xf numFmtId="179" fontId="0" fillId="0" borderId="39" xfId="0" applyNumberFormat="1" applyBorder="1" applyAlignment="1">
      <alignment horizontal="right" vertical="center"/>
    </xf>
    <xf numFmtId="179" fontId="0" fillId="0" borderId="37" xfId="0" applyNumberFormat="1" applyBorder="1" applyAlignment="1">
      <alignment horizontal="right" vertical="center"/>
    </xf>
    <xf numFmtId="178" fontId="2" fillId="0" borderId="39" xfId="0" applyNumberFormat="1" applyFont="1" applyBorder="1" applyAlignment="1">
      <alignment vertical="center"/>
    </xf>
    <xf numFmtId="178" fontId="2" fillId="0" borderId="13" xfId="0" applyNumberFormat="1" applyFont="1" applyBorder="1" applyAlignment="1">
      <alignment vertical="center"/>
    </xf>
    <xf numFmtId="178" fontId="2" fillId="0" borderId="37" xfId="0" applyNumberFormat="1" applyFont="1" applyBorder="1" applyAlignment="1">
      <alignment vertical="center"/>
    </xf>
    <xf numFmtId="179" fontId="71" fillId="0" borderId="39" xfId="0" applyNumberFormat="1" applyFont="1" applyBorder="1" applyAlignment="1">
      <alignment vertical="center"/>
    </xf>
    <xf numFmtId="179" fontId="71" fillId="0" borderId="13" xfId="0" applyNumberFormat="1" applyFont="1" applyBorder="1" applyAlignment="1">
      <alignment vertical="center"/>
    </xf>
    <xf numFmtId="179" fontId="71" fillId="0" borderId="37" xfId="0" applyNumberFormat="1" applyFont="1" applyBorder="1" applyAlignment="1">
      <alignment vertical="center"/>
    </xf>
    <xf numFmtId="178" fontId="0" fillId="0" borderId="39" xfId="0" applyNumberFormat="1" applyBorder="1" applyAlignment="1">
      <alignment vertical="center"/>
    </xf>
    <xf numFmtId="178" fontId="0" fillId="0" borderId="13" xfId="0" applyNumberFormat="1" applyBorder="1" applyAlignment="1">
      <alignment vertical="center"/>
    </xf>
    <xf numFmtId="178" fontId="0" fillId="0" borderId="37" xfId="0" applyNumberFormat="1" applyBorder="1" applyAlignment="1">
      <alignment vertical="center"/>
    </xf>
    <xf numFmtId="178" fontId="0" fillId="0" borderId="39" xfId="0" applyNumberFormat="1" applyFill="1" applyBorder="1" applyAlignment="1">
      <alignment vertical="center"/>
    </xf>
    <xf numFmtId="178" fontId="0" fillId="0" borderId="37" xfId="0" applyNumberFormat="1" applyFill="1" applyBorder="1" applyAlignment="1">
      <alignment vertical="center"/>
    </xf>
    <xf numFmtId="179" fontId="0" fillId="0" borderId="39" xfId="0" applyNumberFormat="1" applyFill="1" applyBorder="1" applyAlignment="1">
      <alignment horizontal="right" vertical="center"/>
    </xf>
    <xf numFmtId="179" fontId="0" fillId="0" borderId="13" xfId="0" applyNumberFormat="1" applyFill="1" applyBorder="1" applyAlignment="1">
      <alignment horizontal="right" vertical="center"/>
    </xf>
    <xf numFmtId="178" fontId="0" fillId="0" borderId="13" xfId="0" applyNumberFormat="1" applyFill="1" applyBorder="1" applyAlignment="1">
      <alignment vertical="center"/>
    </xf>
    <xf numFmtId="178" fontId="2" fillId="0" borderId="39" xfId="0" applyNumberFormat="1" applyFont="1" applyBorder="1" applyAlignment="1">
      <alignment horizontal="right" vertical="center"/>
    </xf>
    <xf numFmtId="178" fontId="2" fillId="0" borderId="37" xfId="0" applyNumberFormat="1" applyFont="1" applyBorder="1" applyAlignment="1">
      <alignment horizontal="right" vertical="center"/>
    </xf>
    <xf numFmtId="179" fontId="71" fillId="0" borderId="39" xfId="0" applyNumberFormat="1" applyFont="1" applyBorder="1" applyAlignment="1">
      <alignment horizontal="right" vertical="center"/>
    </xf>
    <xf numFmtId="179" fontId="0" fillId="0" borderId="37" xfId="0" applyNumberFormat="1" applyFill="1" applyBorder="1" applyAlignment="1">
      <alignment horizontal="right" vertical="center"/>
    </xf>
    <xf numFmtId="179" fontId="2" fillId="0" borderId="39" xfId="0" applyNumberFormat="1" applyFont="1" applyBorder="1" applyAlignment="1">
      <alignment vertical="center"/>
    </xf>
    <xf numFmtId="179" fontId="2" fillId="0" borderId="13" xfId="0" applyNumberFormat="1" applyFont="1" applyBorder="1" applyAlignment="1">
      <alignment vertical="center"/>
    </xf>
    <xf numFmtId="179" fontId="2" fillId="0" borderId="37" xfId="0" applyNumberFormat="1" applyFont="1" applyBorder="1" applyAlignment="1">
      <alignment vertical="center"/>
    </xf>
    <xf numFmtId="179" fontId="0" fillId="0" borderId="13" xfId="0" applyNumberFormat="1" applyBorder="1" applyAlignment="1">
      <alignment horizontal="right" vertical="center"/>
    </xf>
    <xf numFmtId="178" fontId="0" fillId="0" borderId="17" xfId="0" applyNumberFormat="1" applyBorder="1" applyAlignment="1">
      <alignment vertical="center"/>
    </xf>
    <xf numFmtId="179" fontId="0" fillId="0" borderId="17" xfId="0" applyNumberFormat="1" applyBorder="1" applyAlignment="1">
      <alignment vertical="center"/>
    </xf>
    <xf numFmtId="179" fontId="0" fillId="0" borderId="13" xfId="0" applyNumberFormat="1" applyBorder="1" applyAlignment="1">
      <alignment vertical="center"/>
    </xf>
    <xf numFmtId="179" fontId="0" fillId="0" borderId="37" xfId="0" applyNumberFormat="1" applyBorder="1" applyAlignment="1">
      <alignment vertical="center"/>
    </xf>
    <xf numFmtId="178" fontId="2" fillId="0" borderId="39" xfId="0" applyNumberFormat="1" applyFont="1" applyFill="1" applyBorder="1" applyAlignment="1">
      <alignment vertical="center"/>
    </xf>
    <xf numFmtId="178" fontId="2" fillId="0" borderId="13" xfId="0" applyNumberFormat="1" applyFont="1" applyFill="1" applyBorder="1" applyAlignment="1">
      <alignment vertical="center"/>
    </xf>
    <xf numFmtId="178" fontId="2" fillId="0" borderId="37" xfId="0" applyNumberFormat="1" applyFont="1" applyFill="1" applyBorder="1" applyAlignment="1">
      <alignment vertical="center"/>
    </xf>
    <xf numFmtId="179" fontId="71" fillId="0" borderId="39" xfId="0" applyNumberFormat="1" applyFont="1" applyFill="1" applyBorder="1" applyAlignment="1">
      <alignment vertical="center"/>
    </xf>
    <xf numFmtId="179" fontId="71" fillId="0" borderId="13" xfId="0" applyNumberFormat="1" applyFont="1" applyFill="1" applyBorder="1" applyAlignment="1">
      <alignment vertical="center"/>
    </xf>
    <xf numFmtId="179" fontId="71" fillId="0" borderId="37" xfId="0" applyNumberFormat="1" applyFont="1" applyFill="1" applyBorder="1" applyAlignment="1">
      <alignment vertical="center"/>
    </xf>
    <xf numFmtId="179" fontId="0" fillId="0" borderId="39" xfId="0" applyNumberFormat="1" applyBorder="1" applyAlignment="1">
      <alignment vertical="center"/>
    </xf>
    <xf numFmtId="178" fontId="0" fillId="0" borderId="13" xfId="0" applyNumberFormat="1" applyBorder="1" applyAlignment="1">
      <alignment horizontal="right" vertical="center"/>
    </xf>
    <xf numFmtId="179" fontId="2" fillId="0" borderId="14"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39" xfId="0" applyNumberFormat="1" applyFont="1" applyBorder="1" applyAlignment="1">
      <alignment horizontal="righ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 - Style1" xfId="23" xr:uid="{00000000-0005-0000-0000-000016000000}"/>
    <cellStyle name="Normal_#18-Internet" xfId="24" xr:uid="{00000000-0005-0000-0000-000017000000}"/>
    <cellStyle name="price" xfId="25" xr:uid="{00000000-0005-0000-0000-000018000000}"/>
    <cellStyle name="revised" xfId="26" xr:uid="{00000000-0005-0000-0000-000019000000}"/>
    <cellStyle name="section" xfId="27" xr:uid="{00000000-0005-0000-0000-00001A000000}"/>
    <cellStyle name="subhead" xfId="28" xr:uid="{00000000-0005-0000-0000-00001B000000}"/>
    <cellStyle name="title" xfId="29" xr:uid="{00000000-0005-0000-0000-00001C000000}"/>
    <cellStyle name="アクセント 1" xfId="30" builtinId="29" customBuiltin="1"/>
    <cellStyle name="アクセント 2" xfId="31" builtinId="33" customBuiltin="1"/>
    <cellStyle name="アクセント 3" xfId="32" builtinId="37" customBuiltin="1"/>
    <cellStyle name="アクセント 4" xfId="33" builtinId="41" customBuiltin="1"/>
    <cellStyle name="アクセント 5" xfId="34" builtinId="45" customBuiltin="1"/>
    <cellStyle name="アクセント 6" xfId="35" builtinId="49" customBuiltin="1"/>
    <cellStyle name="タイトル" xfId="36" builtinId="15" customBuiltin="1"/>
    <cellStyle name="チェック セル" xfId="37" builtinId="23" customBuiltin="1"/>
    <cellStyle name="どちらでもない" xfId="38" builtinId="28" customBuiltin="1"/>
    <cellStyle name="パーセント 2" xfId="39" xr:uid="{00000000-0005-0000-0000-000027000000}"/>
    <cellStyle name="ハイパーリンク" xfId="40" builtinId="8"/>
    <cellStyle name="メモ" xfId="41" builtinId="10" customBuiltin="1"/>
    <cellStyle name="リンク セル" xfId="42" builtinId="24" customBuiltin="1"/>
    <cellStyle name="悪い" xfId="43" builtinId="27" customBuiltin="1"/>
    <cellStyle name="下点線" xfId="44" xr:uid="{00000000-0005-0000-0000-00002C000000}"/>
    <cellStyle name="計算" xfId="45" builtinId="22" customBuiltin="1"/>
    <cellStyle name="警告文" xfId="46" builtinId="11" customBuiltin="1"/>
    <cellStyle name="桁区切り" xfId="47" builtinId="6"/>
    <cellStyle name="桁区切り 2" xfId="48" xr:uid="{00000000-0005-0000-0000-000030000000}"/>
    <cellStyle name="見出し 1" xfId="49" builtinId="16" customBuiltin="1"/>
    <cellStyle name="見出し 2" xfId="50" builtinId="17" customBuiltin="1"/>
    <cellStyle name="見出し 3" xfId="51" builtinId="18" customBuiltin="1"/>
    <cellStyle name="見出し 4" xfId="52" builtinId="19" customBuiltin="1"/>
    <cellStyle name="集計" xfId="53" builtinId="25" customBuiltin="1"/>
    <cellStyle name="出力" xfId="54" builtinId="21" customBuiltin="1"/>
    <cellStyle name="説明文" xfId="55" builtinId="53" customBuiltin="1"/>
    <cellStyle name="入力" xfId="56" builtinId="20" customBuiltin="1"/>
    <cellStyle name="標準" xfId="0" builtinId="0"/>
    <cellStyle name="標準 2" xfId="57" xr:uid="{00000000-0005-0000-0000-00003A000000}"/>
    <cellStyle name="良い" xfId="58"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24</xdr:row>
      <xdr:rowOff>0</xdr:rowOff>
    </xdr:from>
    <xdr:to>
      <xdr:col>2</xdr:col>
      <xdr:colOff>161925</xdr:colOff>
      <xdr:row>25</xdr:row>
      <xdr:rowOff>19050</xdr:rowOff>
    </xdr:to>
    <xdr:sp macro="" textlink="">
      <xdr:nvSpPr>
        <xdr:cNvPr id="1319" name="Text Box 19">
          <a:extLst>
            <a:ext uri="{FF2B5EF4-FFF2-40B4-BE49-F238E27FC236}">
              <a16:creationId xmlns:a16="http://schemas.microsoft.com/office/drawing/2014/main" id="{00000000-0008-0000-0400-000027050000}"/>
            </a:ext>
          </a:extLst>
        </xdr:cNvPr>
        <xdr:cNvSpPr txBox="1">
          <a:spLocks noChangeArrowheads="1"/>
        </xdr:cNvSpPr>
      </xdr:nvSpPr>
      <xdr:spPr bwMode="auto">
        <a:xfrm>
          <a:off x="1685925" y="4248150"/>
          <a:ext cx="857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9525</xdr:rowOff>
    </xdr:from>
    <xdr:to>
      <xdr:col>7</xdr:col>
      <xdr:colOff>381000</xdr:colOff>
      <xdr:row>21</xdr:row>
      <xdr:rowOff>11936</xdr:rowOff>
    </xdr:to>
    <xdr:pic>
      <xdr:nvPicPr>
        <xdr:cNvPr id="3" name="図 2">
          <a:extLst>
            <a:ext uri="{FF2B5EF4-FFF2-40B4-BE49-F238E27FC236}">
              <a16:creationId xmlns:a16="http://schemas.microsoft.com/office/drawing/2014/main" id="{114F79EF-0CBA-474F-AFD3-3D7125940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2025"/>
          <a:ext cx="6610350" cy="3012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64</xdr:row>
      <xdr:rowOff>0</xdr:rowOff>
    </xdr:from>
    <xdr:to>
      <xdr:col>0</xdr:col>
      <xdr:colOff>0</xdr:colOff>
      <xdr:row>64</xdr:row>
      <xdr:rowOff>0</xdr:rowOff>
    </xdr:to>
    <xdr:sp macro="" textlink="">
      <xdr:nvSpPr>
        <xdr:cNvPr id="4625" name="Line 1">
          <a:extLst>
            <a:ext uri="{FF2B5EF4-FFF2-40B4-BE49-F238E27FC236}">
              <a16:creationId xmlns:a16="http://schemas.microsoft.com/office/drawing/2014/main" id="{00000000-0008-0000-0B00-000011120000}"/>
            </a:ext>
          </a:extLst>
        </xdr:cNvPr>
        <xdr:cNvSpPr>
          <a:spLocks noChangeShapeType="1"/>
        </xdr:cNvSpPr>
      </xdr:nvSpPr>
      <xdr:spPr bwMode="auto">
        <a:xfrm flipH="1" flipV="1">
          <a:off x="0" y="1070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64</xdr:row>
      <xdr:rowOff>0</xdr:rowOff>
    </xdr:from>
    <xdr:to>
      <xdr:col>0</xdr:col>
      <xdr:colOff>0</xdr:colOff>
      <xdr:row>64</xdr:row>
      <xdr:rowOff>0</xdr:rowOff>
    </xdr:to>
    <xdr:sp macro="" textlink="">
      <xdr:nvSpPr>
        <xdr:cNvPr id="4626" name="Line 2">
          <a:extLst>
            <a:ext uri="{FF2B5EF4-FFF2-40B4-BE49-F238E27FC236}">
              <a16:creationId xmlns:a16="http://schemas.microsoft.com/office/drawing/2014/main" id="{00000000-0008-0000-0B00-000012120000}"/>
            </a:ext>
          </a:extLst>
        </xdr:cNvPr>
        <xdr:cNvSpPr>
          <a:spLocks noChangeShapeType="1"/>
        </xdr:cNvSpPr>
      </xdr:nvSpPr>
      <xdr:spPr bwMode="auto">
        <a:xfrm flipH="1" flipV="1">
          <a:off x="0" y="1070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64</xdr:row>
      <xdr:rowOff>0</xdr:rowOff>
    </xdr:from>
    <xdr:to>
      <xdr:col>0</xdr:col>
      <xdr:colOff>0</xdr:colOff>
      <xdr:row>64</xdr:row>
      <xdr:rowOff>0</xdr:rowOff>
    </xdr:to>
    <xdr:sp macro="" textlink="">
      <xdr:nvSpPr>
        <xdr:cNvPr id="4627" name="Line 3">
          <a:extLst>
            <a:ext uri="{FF2B5EF4-FFF2-40B4-BE49-F238E27FC236}">
              <a16:creationId xmlns:a16="http://schemas.microsoft.com/office/drawing/2014/main" id="{00000000-0008-0000-0B00-000013120000}"/>
            </a:ext>
          </a:extLst>
        </xdr:cNvPr>
        <xdr:cNvSpPr>
          <a:spLocks noChangeShapeType="1"/>
        </xdr:cNvSpPr>
      </xdr:nvSpPr>
      <xdr:spPr bwMode="auto">
        <a:xfrm flipH="1" flipV="1">
          <a:off x="0" y="1070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sp macro="" textlink="">
      <xdr:nvSpPr>
        <xdr:cNvPr id="5649" name="Line 1">
          <a:extLst>
            <a:ext uri="{FF2B5EF4-FFF2-40B4-BE49-F238E27FC236}">
              <a16:creationId xmlns:a16="http://schemas.microsoft.com/office/drawing/2014/main" id="{00000000-0008-0000-0C00-000011160000}"/>
            </a:ext>
          </a:extLst>
        </xdr:cNvPr>
        <xdr:cNvSpPr>
          <a:spLocks noChangeShapeType="1"/>
        </xdr:cNvSpPr>
      </xdr:nvSpPr>
      <xdr:spPr bwMode="auto">
        <a:xfrm flipH="1" flipV="1">
          <a:off x="0" y="951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0</xdr:rowOff>
    </xdr:from>
    <xdr:to>
      <xdr:col>0</xdr:col>
      <xdr:colOff>0</xdr:colOff>
      <xdr:row>56</xdr:row>
      <xdr:rowOff>0</xdr:rowOff>
    </xdr:to>
    <xdr:sp macro="" textlink="">
      <xdr:nvSpPr>
        <xdr:cNvPr id="5650" name="Line 2">
          <a:extLst>
            <a:ext uri="{FF2B5EF4-FFF2-40B4-BE49-F238E27FC236}">
              <a16:creationId xmlns:a16="http://schemas.microsoft.com/office/drawing/2014/main" id="{00000000-0008-0000-0C00-000012160000}"/>
            </a:ext>
          </a:extLst>
        </xdr:cNvPr>
        <xdr:cNvSpPr>
          <a:spLocks noChangeShapeType="1"/>
        </xdr:cNvSpPr>
      </xdr:nvSpPr>
      <xdr:spPr bwMode="auto">
        <a:xfrm flipH="1" flipV="1">
          <a:off x="0" y="951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0</xdr:rowOff>
    </xdr:from>
    <xdr:to>
      <xdr:col>0</xdr:col>
      <xdr:colOff>0</xdr:colOff>
      <xdr:row>56</xdr:row>
      <xdr:rowOff>0</xdr:rowOff>
    </xdr:to>
    <xdr:sp macro="" textlink="">
      <xdr:nvSpPr>
        <xdr:cNvPr id="5651" name="Line 3">
          <a:extLst>
            <a:ext uri="{FF2B5EF4-FFF2-40B4-BE49-F238E27FC236}">
              <a16:creationId xmlns:a16="http://schemas.microsoft.com/office/drawing/2014/main" id="{00000000-0008-0000-0C00-000013160000}"/>
            </a:ext>
          </a:extLst>
        </xdr:cNvPr>
        <xdr:cNvSpPr>
          <a:spLocks noChangeShapeType="1"/>
        </xdr:cNvSpPr>
      </xdr:nvSpPr>
      <xdr:spPr bwMode="auto">
        <a:xfrm flipH="1" flipV="1">
          <a:off x="0" y="951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75</xdr:row>
      <xdr:rowOff>0</xdr:rowOff>
    </xdr:from>
    <xdr:to>
      <xdr:col>0</xdr:col>
      <xdr:colOff>0</xdr:colOff>
      <xdr:row>75</xdr:row>
      <xdr:rowOff>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flipH="1" flipV="1">
          <a:off x="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75</xdr:row>
      <xdr:rowOff>0</xdr:rowOff>
    </xdr:from>
    <xdr:to>
      <xdr:col>0</xdr:col>
      <xdr:colOff>0</xdr:colOff>
      <xdr:row>75</xdr:row>
      <xdr:rowOff>0</xdr:rowOff>
    </xdr:to>
    <xdr:sp macro="" textlink="">
      <xdr:nvSpPr>
        <xdr:cNvPr id="3" name="Line 2">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75</xdr:row>
      <xdr:rowOff>0</xdr:rowOff>
    </xdr:from>
    <xdr:to>
      <xdr:col>0</xdr:col>
      <xdr:colOff>0</xdr:colOff>
      <xdr:row>75</xdr:row>
      <xdr:rowOff>0</xdr:rowOff>
    </xdr:to>
    <xdr:sp macro="" textlink="">
      <xdr:nvSpPr>
        <xdr:cNvPr id="4" name="Line 3">
          <a:extLst>
            <a:ext uri="{FF2B5EF4-FFF2-40B4-BE49-F238E27FC236}">
              <a16:creationId xmlns:a16="http://schemas.microsoft.com/office/drawing/2014/main" id="{00000000-0008-0000-1000-000004000000}"/>
            </a:ext>
          </a:extLst>
        </xdr:cNvPr>
        <xdr:cNvSpPr>
          <a:spLocks noChangeShapeType="1"/>
        </xdr:cNvSpPr>
      </xdr:nvSpPr>
      <xdr:spPr bwMode="auto">
        <a:xfrm flipH="1" flipV="1">
          <a:off x="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68</xdr:row>
      <xdr:rowOff>0</xdr:rowOff>
    </xdr:from>
    <xdr:to>
      <xdr:col>0</xdr:col>
      <xdr:colOff>0</xdr:colOff>
      <xdr:row>68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H="1" flipV="1">
          <a:off x="0" y="1183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68</xdr:row>
      <xdr:rowOff>0</xdr:rowOff>
    </xdr:from>
    <xdr:to>
      <xdr:col>0</xdr:col>
      <xdr:colOff>0</xdr:colOff>
      <xdr:row>68</xdr:row>
      <xdr:rowOff>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flipH="1" flipV="1">
          <a:off x="0" y="1183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68</xdr:row>
      <xdr:rowOff>0</xdr:rowOff>
    </xdr:from>
    <xdr:to>
      <xdr:col>0</xdr:col>
      <xdr:colOff>0</xdr:colOff>
      <xdr:row>68</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H="1" flipV="1">
          <a:off x="0" y="1183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54</xdr:row>
      <xdr:rowOff>0</xdr:rowOff>
    </xdr:from>
    <xdr:to>
      <xdr:col>0</xdr:col>
      <xdr:colOff>0</xdr:colOff>
      <xdr:row>54</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flipH="1" flipV="1">
          <a:off x="0" y="918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54</xdr:row>
      <xdr:rowOff>0</xdr:rowOff>
    </xdr:from>
    <xdr:to>
      <xdr:col>0</xdr:col>
      <xdr:colOff>0</xdr:colOff>
      <xdr:row>54</xdr:row>
      <xdr:rowOff>0</xdr:rowOff>
    </xdr:to>
    <xdr:sp macro="" textlink="">
      <xdr:nvSpPr>
        <xdr:cNvPr id="3" name="Line 2">
          <a:extLst>
            <a:ext uri="{FF2B5EF4-FFF2-40B4-BE49-F238E27FC236}">
              <a16:creationId xmlns:a16="http://schemas.microsoft.com/office/drawing/2014/main" id="{00000000-0008-0000-1200-000003000000}"/>
            </a:ext>
          </a:extLst>
        </xdr:cNvPr>
        <xdr:cNvSpPr>
          <a:spLocks noChangeShapeType="1"/>
        </xdr:cNvSpPr>
      </xdr:nvSpPr>
      <xdr:spPr bwMode="auto">
        <a:xfrm flipH="1" flipV="1">
          <a:off x="0" y="918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54</xdr:row>
      <xdr:rowOff>0</xdr:rowOff>
    </xdr:from>
    <xdr:to>
      <xdr:col>0</xdr:col>
      <xdr:colOff>0</xdr:colOff>
      <xdr:row>54</xdr:row>
      <xdr:rowOff>0</xdr:rowOff>
    </xdr:to>
    <xdr:sp macro="" textlink="">
      <xdr:nvSpPr>
        <xdr:cNvPr id="4" name="Line 3">
          <a:extLst>
            <a:ext uri="{FF2B5EF4-FFF2-40B4-BE49-F238E27FC236}">
              <a16:creationId xmlns:a16="http://schemas.microsoft.com/office/drawing/2014/main" id="{00000000-0008-0000-1200-000004000000}"/>
            </a:ext>
          </a:extLst>
        </xdr:cNvPr>
        <xdr:cNvSpPr>
          <a:spLocks noChangeShapeType="1"/>
        </xdr:cNvSpPr>
      </xdr:nvSpPr>
      <xdr:spPr bwMode="auto">
        <a:xfrm flipH="1" flipV="1">
          <a:off x="0" y="918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6</xdr:row>
      <xdr:rowOff>85724</xdr:rowOff>
    </xdr:from>
    <xdr:to>
      <xdr:col>11</xdr:col>
      <xdr:colOff>190500</xdr:colOff>
      <xdr:row>45</xdr:row>
      <xdr:rowOff>165237</xdr:rowOff>
    </xdr:to>
    <xdr:pic>
      <xdr:nvPicPr>
        <xdr:cNvPr id="2" name="図 1">
          <a:extLst>
            <a:ext uri="{FF2B5EF4-FFF2-40B4-BE49-F238E27FC236}">
              <a16:creationId xmlns:a16="http://schemas.microsoft.com/office/drawing/2014/main" id="{623EE293-2125-4BFF-86DC-C971B7A2E7D1}"/>
            </a:ext>
          </a:extLst>
        </xdr:cNvPr>
        <xdr:cNvPicPr>
          <a:picLocks noChangeAspect="1"/>
        </xdr:cNvPicPr>
      </xdr:nvPicPr>
      <xdr:blipFill>
        <a:blip xmlns:r="http://schemas.openxmlformats.org/officeDocument/2006/relationships" r:embed="rId1"/>
        <a:stretch>
          <a:fillRect/>
        </a:stretch>
      </xdr:blipFill>
      <xdr:spPr>
        <a:xfrm>
          <a:off x="0" y="1209674"/>
          <a:ext cx="8629650" cy="6766063"/>
        </a:xfrm>
        <a:prstGeom prst="rect">
          <a:avLst/>
        </a:prstGeom>
      </xdr:spPr>
    </xdr:pic>
    <xdr:clientData/>
  </xdr:twoCellAnchor>
  <xdr:twoCellAnchor>
    <xdr:from>
      <xdr:col>8</xdr:col>
      <xdr:colOff>333375</xdr:colOff>
      <xdr:row>33</xdr:row>
      <xdr:rowOff>47625</xdr:rowOff>
    </xdr:from>
    <xdr:to>
      <xdr:col>11</xdr:col>
      <xdr:colOff>303297</xdr:colOff>
      <xdr:row>46</xdr:row>
      <xdr:rowOff>97473</xdr:rowOff>
    </xdr:to>
    <xdr:grpSp>
      <xdr:nvGrpSpPr>
        <xdr:cNvPr id="3" name="グループ化 2">
          <a:extLst>
            <a:ext uri="{FF2B5EF4-FFF2-40B4-BE49-F238E27FC236}">
              <a16:creationId xmlns:a16="http://schemas.microsoft.com/office/drawing/2014/main" id="{77D6214E-D021-40CB-A79D-0B1DB0E1297D}"/>
            </a:ext>
          </a:extLst>
        </xdr:cNvPr>
        <xdr:cNvGrpSpPr/>
      </xdr:nvGrpSpPr>
      <xdr:grpSpPr>
        <a:xfrm>
          <a:off x="5819775" y="5800725"/>
          <a:ext cx="2922672" cy="2278698"/>
          <a:chOff x="5753100" y="5715000"/>
          <a:chExt cx="2922672" cy="2278698"/>
        </a:xfrm>
      </xdr:grpSpPr>
      <xdr:pic>
        <xdr:nvPicPr>
          <xdr:cNvPr id="4" name="図 3">
            <a:extLst>
              <a:ext uri="{FF2B5EF4-FFF2-40B4-BE49-F238E27FC236}">
                <a16:creationId xmlns:a16="http://schemas.microsoft.com/office/drawing/2014/main" id="{1A179959-58A7-4537-8196-9C6DC6D89B05}"/>
              </a:ext>
            </a:extLst>
          </xdr:cNvPr>
          <xdr:cNvPicPr>
            <a:picLocks noChangeAspect="1"/>
          </xdr:cNvPicPr>
        </xdr:nvPicPr>
        <xdr:blipFill>
          <a:blip xmlns:r="http://schemas.openxmlformats.org/officeDocument/2006/relationships" r:embed="rId2"/>
          <a:stretch>
            <a:fillRect/>
          </a:stretch>
        </xdr:blipFill>
        <xdr:spPr>
          <a:xfrm>
            <a:off x="5753100" y="5715000"/>
            <a:ext cx="2922672" cy="2278698"/>
          </a:xfrm>
          <a:prstGeom prst="rect">
            <a:avLst/>
          </a:prstGeom>
        </xdr:spPr>
      </xdr:pic>
      <xdr:sp macro="" textlink="">
        <xdr:nvSpPr>
          <xdr:cNvPr id="5" name="楕円 4">
            <a:extLst>
              <a:ext uri="{FF2B5EF4-FFF2-40B4-BE49-F238E27FC236}">
                <a16:creationId xmlns:a16="http://schemas.microsoft.com/office/drawing/2014/main" id="{38AF9D4D-A4E1-429E-B627-06D53D0DDBAA}"/>
              </a:ext>
            </a:extLst>
          </xdr:cNvPr>
          <xdr:cNvSpPr/>
        </xdr:nvSpPr>
        <xdr:spPr>
          <a:xfrm>
            <a:off x="5951748" y="7081598"/>
            <a:ext cx="124948" cy="126404"/>
          </a:xfrm>
          <a:prstGeom prst="ellipse">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bg1"/>
        </a:solidFill>
        <a:ln w="9525" cmpd="sng">
          <a:noFill/>
        </a:ln>
      </a:spPr>
      <a:bodyPr vertOverflow="clip" horzOverflow="clip" wrap="square" lIns="36000" tIns="36000" rIns="0" bIns="0" rtlCol="0" anchor="t"/>
      <a:lstStyle>
        <a:defPPr>
          <a:defRPr kumimoji="1" sz="900">
            <a:solidFill>
              <a:srgbClr val="0000FF"/>
            </a:solidFill>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kuden.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tabSelected="1" workbookViewId="0"/>
  </sheetViews>
  <sheetFormatPr defaultRowHeight="22.5" customHeight="1"/>
  <cols>
    <col min="1" max="10" width="9" style="376" customWidth="1"/>
    <col min="11" max="16384" width="9" style="376"/>
  </cols>
  <sheetData>
    <row r="1" spans="1:10" ht="22.5" customHeight="1">
      <c r="A1" s="381"/>
      <c r="B1" s="381"/>
      <c r="C1" s="381"/>
      <c r="D1" s="381"/>
      <c r="E1" s="381"/>
      <c r="F1" s="381"/>
      <c r="G1" s="381"/>
      <c r="H1" s="381"/>
      <c r="I1" s="381"/>
      <c r="J1" s="381"/>
    </row>
    <row r="2" spans="1:10" ht="22.5" customHeight="1">
      <c r="A2" s="381"/>
      <c r="B2" s="381"/>
      <c r="C2" s="381"/>
      <c r="D2" s="381"/>
      <c r="E2" s="381"/>
      <c r="F2" s="381"/>
      <c r="G2" s="381"/>
      <c r="H2" s="381"/>
      <c r="I2" s="381"/>
      <c r="J2" s="381"/>
    </row>
    <row r="3" spans="1:10" ht="22.5" customHeight="1">
      <c r="A3" s="381"/>
      <c r="B3" s="381"/>
      <c r="C3" s="381"/>
      <c r="D3" s="381"/>
      <c r="E3" s="381"/>
      <c r="F3" s="381"/>
      <c r="G3" s="381"/>
      <c r="H3" s="381"/>
      <c r="I3" s="381"/>
      <c r="J3" s="381"/>
    </row>
    <row r="4" spans="1:10" ht="22.5" customHeight="1">
      <c r="A4" s="381"/>
      <c r="B4" s="381"/>
      <c r="C4" s="381"/>
      <c r="D4" s="381"/>
      <c r="E4" s="381"/>
      <c r="F4" s="381"/>
      <c r="G4" s="381"/>
      <c r="H4" s="381"/>
      <c r="I4" s="381"/>
      <c r="J4" s="381"/>
    </row>
    <row r="5" spans="1:10" ht="22.5" customHeight="1">
      <c r="A5" s="381"/>
      <c r="B5" s="381"/>
      <c r="C5" s="381"/>
      <c r="D5" s="381"/>
      <c r="E5" s="381"/>
      <c r="F5" s="381"/>
      <c r="G5" s="381"/>
      <c r="H5" s="381"/>
      <c r="I5" s="381"/>
      <c r="J5" s="381"/>
    </row>
    <row r="6" spans="1:10" ht="22.5" customHeight="1">
      <c r="A6" s="381"/>
      <c r="B6" s="381"/>
      <c r="C6" s="381"/>
      <c r="D6" s="381"/>
      <c r="E6" s="381"/>
      <c r="F6" s="381"/>
      <c r="G6" s="381"/>
      <c r="H6" s="381"/>
      <c r="I6" s="381"/>
      <c r="J6" s="381"/>
    </row>
    <row r="7" spans="1:10" ht="22.5" customHeight="1">
      <c r="A7" s="381"/>
      <c r="B7" s="381"/>
      <c r="C7" s="381"/>
      <c r="D7" s="381"/>
      <c r="E7" s="381"/>
      <c r="F7" s="381"/>
      <c r="G7" s="381"/>
      <c r="H7" s="381"/>
      <c r="I7" s="381"/>
      <c r="J7" s="381"/>
    </row>
    <row r="8" spans="1:10" ht="30" customHeight="1">
      <c r="A8" s="1356">
        <v>2024</v>
      </c>
      <c r="B8" s="1356"/>
      <c r="C8" s="1356"/>
      <c r="D8" s="1356"/>
      <c r="E8" s="1356"/>
      <c r="F8" s="1356"/>
      <c r="G8" s="1356"/>
      <c r="H8" s="1356"/>
      <c r="I8" s="1356"/>
      <c r="J8" s="1356"/>
    </row>
    <row r="9" spans="1:10" ht="22.5" customHeight="1">
      <c r="A9" s="382"/>
      <c r="B9" s="382"/>
      <c r="C9" s="382"/>
      <c r="D9" s="382"/>
      <c r="E9" s="382"/>
      <c r="F9" s="382"/>
      <c r="G9" s="382"/>
      <c r="H9" s="383"/>
      <c r="I9" s="383"/>
      <c r="J9" s="383"/>
    </row>
    <row r="10" spans="1:10" ht="22.5" customHeight="1">
      <c r="A10" s="382"/>
      <c r="B10" s="382"/>
      <c r="C10" s="382"/>
      <c r="D10" s="382"/>
      <c r="E10" s="382"/>
      <c r="F10" s="382"/>
      <c r="G10" s="382"/>
      <c r="H10" s="381"/>
      <c r="I10" s="381"/>
      <c r="J10" s="381"/>
    </row>
    <row r="11" spans="1:10" s="377" customFormat="1" ht="22.5" customHeight="1">
      <c r="A11" s="1357" t="s">
        <v>532</v>
      </c>
      <c r="B11" s="1357"/>
      <c r="C11" s="1357"/>
      <c r="D11" s="1357"/>
      <c r="E11" s="1357"/>
      <c r="F11" s="1357"/>
      <c r="G11" s="1357"/>
      <c r="H11" s="1357"/>
      <c r="I11" s="1357"/>
      <c r="J11" s="1357"/>
    </row>
    <row r="12" spans="1:10" s="377" customFormat="1" ht="22.5" customHeight="1">
      <c r="A12" s="384"/>
      <c r="B12" s="384"/>
      <c r="C12" s="384"/>
      <c r="D12" s="384"/>
      <c r="E12" s="384"/>
      <c r="F12" s="384"/>
      <c r="G12" s="384"/>
      <c r="H12" s="384"/>
      <c r="I12" s="384"/>
      <c r="J12" s="384"/>
    </row>
    <row r="13" spans="1:10" s="377" customFormat="1" ht="22.5" customHeight="1">
      <c r="A13" s="384"/>
      <c r="B13" s="384"/>
      <c r="C13" s="384"/>
      <c r="D13" s="384"/>
      <c r="E13" s="384"/>
      <c r="F13" s="384"/>
      <c r="G13" s="384"/>
      <c r="H13" s="384"/>
      <c r="I13" s="384"/>
      <c r="J13" s="384"/>
    </row>
    <row r="14" spans="1:10" ht="22.5" customHeight="1">
      <c r="A14" s="382"/>
      <c r="B14" s="382"/>
      <c r="C14" s="382"/>
      <c r="D14" s="382"/>
      <c r="E14" s="382"/>
      <c r="F14" s="382"/>
      <c r="G14" s="382"/>
      <c r="H14" s="381"/>
      <c r="I14" s="381"/>
      <c r="J14" s="381"/>
    </row>
    <row r="15" spans="1:10" ht="22.5" customHeight="1">
      <c r="A15" s="381"/>
      <c r="B15" s="381"/>
      <c r="C15" s="381"/>
      <c r="D15" s="381"/>
      <c r="E15" s="381"/>
      <c r="F15" s="381"/>
      <c r="G15" s="381"/>
      <c r="H15" s="381"/>
      <c r="I15" s="381"/>
      <c r="J15" s="381"/>
    </row>
    <row r="16" spans="1:10" ht="22.5" customHeight="1">
      <c r="A16" s="381"/>
      <c r="B16" s="381"/>
      <c r="C16" s="381"/>
      <c r="D16" s="381"/>
      <c r="E16" s="381"/>
      <c r="F16" s="381"/>
      <c r="G16" s="381"/>
      <c r="H16" s="381"/>
      <c r="I16" s="381"/>
      <c r="J16" s="381"/>
    </row>
    <row r="17" spans="1:10" ht="22.5" customHeight="1">
      <c r="A17" s="1351" t="s">
        <v>144</v>
      </c>
      <c r="B17" s="1351"/>
      <c r="C17" s="1351"/>
      <c r="D17" s="1351"/>
      <c r="E17" s="1351"/>
      <c r="F17" s="1351"/>
      <c r="G17" s="1351"/>
      <c r="H17" s="1351"/>
      <c r="I17" s="1351"/>
      <c r="J17" s="1351"/>
    </row>
    <row r="18" spans="1:10" ht="22.5" customHeight="1">
      <c r="A18" s="1358" t="s">
        <v>741</v>
      </c>
      <c r="B18" s="1358"/>
      <c r="C18" s="1358"/>
      <c r="D18" s="1358"/>
      <c r="E18" s="1358"/>
      <c r="F18" s="1358"/>
      <c r="G18" s="1358"/>
      <c r="H18" s="1358"/>
      <c r="I18" s="1358"/>
      <c r="J18" s="1358"/>
    </row>
    <row r="19" spans="1:10" ht="22.5" customHeight="1">
      <c r="A19" s="381"/>
      <c r="B19" s="381"/>
      <c r="C19" s="385"/>
      <c r="D19" s="385"/>
      <c r="E19" s="385"/>
      <c r="F19" s="385"/>
      <c r="G19" s="381"/>
      <c r="H19" s="381"/>
      <c r="I19" s="381"/>
      <c r="J19" s="381"/>
    </row>
    <row r="20" spans="1:10" ht="22.5" customHeight="1">
      <c r="A20" s="1351" t="s">
        <v>145</v>
      </c>
      <c r="B20" s="1351"/>
      <c r="C20" s="1351"/>
      <c r="D20" s="1351"/>
      <c r="E20" s="1351"/>
      <c r="F20" s="1351"/>
      <c r="G20" s="1351"/>
      <c r="H20" s="1351"/>
      <c r="I20" s="1351"/>
      <c r="J20" s="1351"/>
    </row>
    <row r="21" spans="1:10" ht="22.5" customHeight="1">
      <c r="A21" s="1358" t="s">
        <v>20</v>
      </c>
      <c r="B21" s="1358"/>
      <c r="C21" s="1358"/>
      <c r="D21" s="1358"/>
      <c r="E21" s="1358"/>
      <c r="F21" s="1358"/>
      <c r="G21" s="1358"/>
      <c r="H21" s="1358"/>
      <c r="I21" s="1358"/>
      <c r="J21" s="1358"/>
    </row>
    <row r="22" spans="1:10" ht="22.5" customHeight="1">
      <c r="A22" s="381"/>
      <c r="B22" s="381"/>
      <c r="C22" s="385"/>
      <c r="D22" s="385"/>
      <c r="E22" s="385"/>
      <c r="F22" s="385"/>
      <c r="G22" s="381"/>
      <c r="H22" s="381"/>
      <c r="I22" s="381"/>
      <c r="J22" s="381"/>
    </row>
    <row r="23" spans="1:10" ht="22.5" customHeight="1">
      <c r="A23" s="1351" t="s">
        <v>742</v>
      </c>
      <c r="B23" s="1351"/>
      <c r="C23" s="1351"/>
      <c r="D23" s="1351"/>
      <c r="E23" s="1351"/>
      <c r="F23" s="1351"/>
      <c r="G23" s="1351"/>
      <c r="H23" s="1351"/>
      <c r="I23" s="1351"/>
      <c r="J23" s="1351"/>
    </row>
    <row r="24" spans="1:10" ht="22.5" customHeight="1">
      <c r="A24" s="381"/>
      <c r="B24" s="381"/>
      <c r="C24" s="385"/>
      <c r="D24" s="385"/>
      <c r="E24" s="385"/>
      <c r="F24" s="385"/>
      <c r="G24" s="381"/>
      <c r="H24" s="381"/>
      <c r="I24" s="381"/>
      <c r="J24" s="381"/>
    </row>
    <row r="25" spans="1:10" ht="22.5" customHeight="1">
      <c r="A25" s="1352" t="s">
        <v>1415</v>
      </c>
      <c r="B25" s="1353"/>
      <c r="C25" s="1353"/>
      <c r="D25" s="1353"/>
      <c r="E25" s="1353"/>
      <c r="F25" s="1353"/>
      <c r="G25" s="1353"/>
      <c r="H25" s="1353"/>
      <c r="I25" s="1353"/>
      <c r="J25" s="1353"/>
    </row>
    <row r="26" spans="1:10" ht="22.5" customHeight="1">
      <c r="A26" s="381"/>
      <c r="B26" s="381"/>
      <c r="C26" s="385"/>
      <c r="D26" s="385"/>
      <c r="E26" s="385"/>
      <c r="F26" s="385"/>
      <c r="G26" s="381"/>
      <c r="H26" s="381"/>
      <c r="I26" s="381"/>
      <c r="J26" s="381"/>
    </row>
    <row r="27" spans="1:10" ht="22.5" customHeight="1">
      <c r="A27" s="1354">
        <f>A8</f>
        <v>2024</v>
      </c>
      <c r="B27" s="1354"/>
      <c r="C27" s="1354"/>
      <c r="D27" s="1354"/>
      <c r="E27" s="1354"/>
      <c r="F27" s="1354"/>
      <c r="G27" s="1354"/>
      <c r="H27" s="1354"/>
      <c r="I27" s="1354"/>
      <c r="J27" s="1354"/>
    </row>
    <row r="28" spans="1:10" ht="22.5" customHeight="1">
      <c r="A28" s="1355">
        <v>2024</v>
      </c>
      <c r="B28" s="1355"/>
      <c r="C28" s="1355"/>
      <c r="D28" s="1355"/>
      <c r="E28" s="1355"/>
      <c r="F28" s="1355"/>
      <c r="G28" s="1355"/>
      <c r="H28" s="1355"/>
      <c r="I28" s="1355"/>
      <c r="J28" s="1355"/>
    </row>
    <row r="30" spans="1:10" ht="22.5" customHeight="1">
      <c r="A30" s="378"/>
      <c r="B30" s="378"/>
      <c r="C30" s="378"/>
      <c r="D30" s="378"/>
      <c r="E30" s="378"/>
      <c r="F30" s="378"/>
      <c r="G30" s="378"/>
      <c r="H30" s="378"/>
      <c r="I30" s="378"/>
      <c r="J30" s="378"/>
    </row>
    <row r="33" spans="1:10" ht="22.5" customHeight="1">
      <c r="A33" s="378"/>
      <c r="B33" s="378"/>
      <c r="C33" s="378"/>
      <c r="D33" s="378"/>
      <c r="E33" s="378"/>
      <c r="F33" s="378"/>
      <c r="G33" s="378"/>
      <c r="H33" s="378"/>
      <c r="I33" s="378"/>
      <c r="J33" s="378"/>
    </row>
    <row r="35" spans="1:10" ht="22.5" customHeight="1">
      <c r="A35" s="379"/>
      <c r="B35" s="380"/>
      <c r="C35" s="380"/>
      <c r="D35" s="380"/>
      <c r="E35" s="380"/>
      <c r="F35" s="380"/>
    </row>
    <row r="39" spans="1:10" ht="22.5" customHeight="1">
      <c r="A39" s="378"/>
      <c r="B39" s="378"/>
      <c r="C39" s="378"/>
      <c r="D39" s="378"/>
      <c r="E39" s="378"/>
      <c r="F39" s="378"/>
      <c r="G39" s="378"/>
      <c r="H39" s="378"/>
      <c r="I39" s="378"/>
      <c r="J39" s="378"/>
    </row>
  </sheetData>
  <mergeCells count="10">
    <mergeCell ref="A23:J23"/>
    <mergeCell ref="A25:J25"/>
    <mergeCell ref="A27:J27"/>
    <mergeCell ref="A28:J28"/>
    <mergeCell ref="A8:J8"/>
    <mergeCell ref="A11:J11"/>
    <mergeCell ref="A17:J17"/>
    <mergeCell ref="A18:J18"/>
    <mergeCell ref="A20:J20"/>
    <mergeCell ref="A21:J21"/>
  </mergeCells>
  <phoneticPr fontId="12"/>
  <hyperlinks>
    <hyperlink ref="A25" r:id="rId1" xr:uid="{00000000-0004-0000-0000-000000000000}"/>
  </hyperlinks>
  <pageMargins left="0.70866141732283472" right="0.39370078740157483" top="0.78740157480314965" bottom="0.19685039370078741" header="0.51181102362204722" footer="0.51181102362204722"/>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5"/>
  <sheetViews>
    <sheetView zoomScaleNormal="100" workbookViewId="0"/>
  </sheetViews>
  <sheetFormatPr defaultRowHeight="13.5"/>
  <cols>
    <col min="1" max="1" width="3.125" style="1" customWidth="1"/>
    <col min="2" max="2" width="6.5" style="1" customWidth="1"/>
    <col min="3" max="3" width="16.875" style="1" customWidth="1"/>
    <col min="4" max="14" width="7.125" style="1" customWidth="1"/>
    <col min="15" max="16384" width="9" style="1"/>
  </cols>
  <sheetData>
    <row r="1" spans="1:14" ht="15">
      <c r="A1" s="1026" t="s">
        <v>157</v>
      </c>
    </row>
    <row r="2" spans="1:14">
      <c r="A2" s="927" t="s">
        <v>123</v>
      </c>
    </row>
    <row r="3" spans="1:14" ht="15" customHeight="1">
      <c r="B3" s="20"/>
      <c r="C3" s="40"/>
      <c r="D3" s="40"/>
      <c r="E3" s="40"/>
      <c r="F3" s="40"/>
      <c r="G3" s="40"/>
      <c r="H3" s="40"/>
      <c r="I3" s="40"/>
      <c r="N3" s="20"/>
    </row>
    <row r="4" spans="1:14" ht="15" customHeight="1">
      <c r="A4" s="387" t="s">
        <v>1279</v>
      </c>
      <c r="C4" s="15"/>
      <c r="D4" s="15"/>
      <c r="E4" s="15"/>
      <c r="G4" s="15"/>
      <c r="H4" s="15"/>
      <c r="I4" s="15"/>
      <c r="J4" s="15"/>
      <c r="L4" s="348"/>
      <c r="M4" s="348" t="s">
        <v>1207</v>
      </c>
    </row>
    <row r="5" spans="1:14" ht="15" customHeight="1">
      <c r="A5" s="270" t="s">
        <v>1283</v>
      </c>
      <c r="H5" s="38"/>
      <c r="J5" s="30"/>
      <c r="K5" s="30"/>
      <c r="L5" s="292"/>
      <c r="M5" s="292" t="s">
        <v>527</v>
      </c>
    </row>
    <row r="6" spans="1:14" ht="15" customHeight="1">
      <c r="A6" s="1465" t="s">
        <v>327</v>
      </c>
      <c r="B6" s="1502"/>
      <c r="C6" s="1466"/>
      <c r="D6" s="429">
        <f>'表紙 '!$A$8-(14-COLUMN())</f>
        <v>2014</v>
      </c>
      <c r="E6" s="429">
        <f>'表紙 '!$A$8-(14-COLUMN())</f>
        <v>2015</v>
      </c>
      <c r="F6" s="429">
        <f>'表紙 '!$A$8-(14-COLUMN())</f>
        <v>2016</v>
      </c>
      <c r="G6" s="429">
        <f>'表紙 '!$A$8-(14-COLUMN())</f>
        <v>2017</v>
      </c>
      <c r="H6" s="429">
        <f>'表紙 '!$A$8-(14-COLUMN())</f>
        <v>2018</v>
      </c>
      <c r="I6" s="429">
        <f>'表紙 '!$A$8-(14-COLUMN())</f>
        <v>2019</v>
      </c>
      <c r="J6" s="429">
        <f>'表紙 '!$A$8-(14-COLUMN())</f>
        <v>2020</v>
      </c>
      <c r="K6" s="429">
        <f>'表紙 '!$A$8-(14-COLUMN())</f>
        <v>2021</v>
      </c>
      <c r="L6" s="429">
        <f>'表紙 '!$A$8-(14-COLUMN())</f>
        <v>2022</v>
      </c>
      <c r="M6" s="429">
        <f>'表紙 '!$A$8-(14-COLUMN())</f>
        <v>2023</v>
      </c>
      <c r="N6" s="20"/>
    </row>
    <row r="7" spans="1:14" ht="15" customHeight="1">
      <c r="A7" s="1503" t="s">
        <v>1274</v>
      </c>
      <c r="B7" s="1504"/>
      <c r="C7" s="1085" t="s">
        <v>1275</v>
      </c>
      <c r="D7" s="709"/>
      <c r="E7" s="709"/>
      <c r="F7" s="709"/>
      <c r="G7" s="1083"/>
      <c r="H7" s="1083"/>
      <c r="I7" s="1083"/>
      <c r="J7" s="430"/>
      <c r="K7" s="430"/>
      <c r="L7" s="430"/>
      <c r="M7" s="430"/>
      <c r="N7" s="20"/>
    </row>
    <row r="8" spans="1:14" ht="15" customHeight="1">
      <c r="A8" s="418"/>
      <c r="B8" s="1091" t="s">
        <v>687</v>
      </c>
      <c r="C8" s="433" t="s">
        <v>783</v>
      </c>
      <c r="D8" s="127">
        <v>84.5</v>
      </c>
      <c r="E8" s="127">
        <v>68.900000000000006</v>
      </c>
      <c r="F8" s="127">
        <v>60.6</v>
      </c>
      <c r="G8" s="128">
        <v>57.7</v>
      </c>
      <c r="H8" s="128">
        <v>48.9</v>
      </c>
      <c r="I8" s="1090">
        <v>33.700000000000003</v>
      </c>
      <c r="J8" s="127">
        <v>43.1</v>
      </c>
      <c r="K8" s="728">
        <v>45.4</v>
      </c>
      <c r="L8" s="728">
        <v>41.2</v>
      </c>
      <c r="M8" s="127">
        <v>31.2</v>
      </c>
      <c r="N8" s="850"/>
    </row>
    <row r="9" spans="1:14" ht="15" customHeight="1">
      <c r="A9" s="418"/>
      <c r="B9" s="1092" t="s">
        <v>688</v>
      </c>
      <c r="C9" s="433" t="s">
        <v>784</v>
      </c>
      <c r="D9" s="127">
        <v>20.8</v>
      </c>
      <c r="E9" s="127">
        <v>23.4</v>
      </c>
      <c r="F9" s="127">
        <v>24.1</v>
      </c>
      <c r="G9" s="128">
        <v>25.7</v>
      </c>
      <c r="H9" s="128">
        <v>28.6</v>
      </c>
      <c r="I9" s="128">
        <v>28.5</v>
      </c>
      <c r="J9" s="127">
        <v>32</v>
      </c>
      <c r="K9" s="728">
        <v>29.9</v>
      </c>
      <c r="L9" s="728">
        <v>27.7</v>
      </c>
      <c r="M9" s="127">
        <v>24.5</v>
      </c>
      <c r="N9" s="20"/>
    </row>
    <row r="10" spans="1:14" ht="15" customHeight="1">
      <c r="A10" s="418"/>
      <c r="B10" s="1093" t="s">
        <v>16</v>
      </c>
      <c r="C10" s="433" t="s">
        <v>785</v>
      </c>
      <c r="D10" s="127">
        <v>11.1</v>
      </c>
      <c r="E10" s="127">
        <v>4.5</v>
      </c>
      <c r="F10" s="127">
        <v>8.5</v>
      </c>
      <c r="G10" s="128">
        <v>22.8</v>
      </c>
      <c r="H10" s="128">
        <v>16.7</v>
      </c>
      <c r="I10" s="128">
        <v>7.5</v>
      </c>
      <c r="J10" s="127">
        <v>9.9</v>
      </c>
      <c r="K10" s="728">
        <v>9.3000000000000007</v>
      </c>
      <c r="L10" s="728">
        <v>10.5</v>
      </c>
      <c r="M10" s="127">
        <v>17</v>
      </c>
      <c r="N10" s="20"/>
    </row>
    <row r="11" spans="1:14" ht="15" customHeight="1">
      <c r="A11" s="1510" t="s">
        <v>16</v>
      </c>
      <c r="B11" s="1496"/>
      <c r="C11" s="1086" t="s">
        <v>1277</v>
      </c>
      <c r="D11" s="1087">
        <v>2.7</v>
      </c>
      <c r="E11" s="1087">
        <v>3.7</v>
      </c>
      <c r="F11" s="1087">
        <v>2.9</v>
      </c>
      <c r="G11" s="1088">
        <v>4.5</v>
      </c>
      <c r="H11" s="1088">
        <v>10.4</v>
      </c>
      <c r="I11" s="1088">
        <v>8.1</v>
      </c>
      <c r="J11" s="1087">
        <v>4.7</v>
      </c>
      <c r="K11" s="1089">
        <v>7.5</v>
      </c>
      <c r="L11" s="1089">
        <v>5.5</v>
      </c>
      <c r="M11" s="1087">
        <v>7.4</v>
      </c>
      <c r="N11" s="20"/>
    </row>
    <row r="12" spans="1:14" ht="15" customHeight="1">
      <c r="A12" s="1505" t="s">
        <v>1253</v>
      </c>
      <c r="B12" s="1506"/>
      <c r="C12" s="1084" t="s">
        <v>1276</v>
      </c>
      <c r="D12" s="544">
        <v>-0.3</v>
      </c>
      <c r="E12" s="544">
        <v>-1.1000000000000001</v>
      </c>
      <c r="F12" s="544">
        <v>-1.3</v>
      </c>
      <c r="G12" s="545">
        <v>-1.7</v>
      </c>
      <c r="H12" s="545">
        <v>-1.7</v>
      </c>
      <c r="I12" s="545">
        <v>-1.4</v>
      </c>
      <c r="J12" s="544">
        <v>-5.6</v>
      </c>
      <c r="K12" s="742">
        <v>-1.7</v>
      </c>
      <c r="L12" s="742">
        <v>-2</v>
      </c>
      <c r="M12" s="544">
        <v>-1.5</v>
      </c>
      <c r="N12" s="20"/>
    </row>
    <row r="13" spans="1:14" ht="15" customHeight="1">
      <c r="A13" s="1475" t="s">
        <v>786</v>
      </c>
      <c r="B13" s="1499"/>
      <c r="C13" s="434" t="s">
        <v>751</v>
      </c>
      <c r="D13" s="435">
        <v>118.9</v>
      </c>
      <c r="E13" s="435">
        <v>99.5</v>
      </c>
      <c r="F13" s="435">
        <v>94.8</v>
      </c>
      <c r="G13" s="436">
        <v>109</v>
      </c>
      <c r="H13" s="436">
        <v>102.9</v>
      </c>
      <c r="I13" s="436">
        <v>76.5</v>
      </c>
      <c r="J13" s="437">
        <v>84.2</v>
      </c>
      <c r="K13" s="437">
        <v>90.6</v>
      </c>
      <c r="L13" s="437">
        <v>83.1</v>
      </c>
      <c r="M13" s="437">
        <v>78.8</v>
      </c>
      <c r="N13" s="20"/>
    </row>
    <row r="14" spans="1:14" ht="15" customHeight="1">
      <c r="B14" s="20"/>
      <c r="C14" s="40"/>
      <c r="D14" s="40"/>
      <c r="E14" s="40"/>
      <c r="F14" s="40"/>
      <c r="G14" s="40"/>
      <c r="H14" s="40"/>
      <c r="I14" s="40"/>
      <c r="N14" s="20"/>
    </row>
    <row r="15" spans="1:14" ht="15" customHeight="1">
      <c r="A15" s="387" t="s">
        <v>1558</v>
      </c>
      <c r="C15" s="40"/>
      <c r="D15" s="40"/>
      <c r="F15" s="40"/>
      <c r="G15" s="40"/>
      <c r="H15" s="40"/>
      <c r="I15" s="40"/>
      <c r="J15" s="41"/>
      <c r="K15" s="348"/>
      <c r="L15" s="348"/>
      <c r="M15" s="348" t="s">
        <v>1207</v>
      </c>
      <c r="N15" s="20"/>
    </row>
    <row r="16" spans="1:14" ht="15" customHeight="1">
      <c r="A16" s="252" t="s">
        <v>1560</v>
      </c>
      <c r="C16" s="20"/>
      <c r="G16" s="38"/>
      <c r="I16" s="30"/>
      <c r="J16" s="30"/>
      <c r="K16" s="292"/>
      <c r="L16" s="292"/>
      <c r="M16" s="292" t="s">
        <v>527</v>
      </c>
      <c r="N16" s="20"/>
    </row>
    <row r="17" spans="1:14" ht="15" customHeight="1">
      <c r="A17" s="1465" t="s">
        <v>327</v>
      </c>
      <c r="B17" s="1502"/>
      <c r="C17" s="1466"/>
      <c r="D17" s="429">
        <f>'表紙 '!$A$8-(14-COLUMN())</f>
        <v>2014</v>
      </c>
      <c r="E17" s="429">
        <f>'表紙 '!$A$8-(14-COLUMN())</f>
        <v>2015</v>
      </c>
      <c r="F17" s="429">
        <f>'表紙 '!$A$8-(14-COLUMN())</f>
        <v>2016</v>
      </c>
      <c r="G17" s="429">
        <f>'表紙 '!$A$8-(14-COLUMN())</f>
        <v>2017</v>
      </c>
      <c r="H17" s="429">
        <f>'表紙 '!$A$8-(14-COLUMN())</f>
        <v>2018</v>
      </c>
      <c r="I17" s="429">
        <f>'表紙 '!$A$8-(14-COLUMN())</f>
        <v>2019</v>
      </c>
      <c r="J17" s="429">
        <f>'表紙 '!$A$8-(14-COLUMN())</f>
        <v>2020</v>
      </c>
      <c r="K17" s="429">
        <f>'表紙 '!$A$8-(14-COLUMN())</f>
        <v>2021</v>
      </c>
      <c r="L17" s="429">
        <f>'表紙 '!$A$8-(14-COLUMN())</f>
        <v>2022</v>
      </c>
      <c r="M17" s="429">
        <f>'表紙 '!$A$8-(14-COLUMN())</f>
        <v>2023</v>
      </c>
      <c r="N17" s="20"/>
    </row>
    <row r="18" spans="1:14" ht="15" customHeight="1">
      <c r="A18" s="1511" t="s">
        <v>786</v>
      </c>
      <c r="B18" s="1512"/>
      <c r="C18" s="1094" t="s">
        <v>751</v>
      </c>
      <c r="D18" s="1095">
        <v>115.69999999999999</v>
      </c>
      <c r="E18" s="1095">
        <v>97.9</v>
      </c>
      <c r="F18" s="1095">
        <v>90.5</v>
      </c>
      <c r="G18" s="1096">
        <v>103.6</v>
      </c>
      <c r="H18" s="1096">
        <v>93.7</v>
      </c>
      <c r="I18" s="1096">
        <v>69.2</v>
      </c>
      <c r="J18" s="1097">
        <v>50.2</v>
      </c>
      <c r="K18" s="1097">
        <v>48.5</v>
      </c>
      <c r="L18" s="1097">
        <v>45</v>
      </c>
      <c r="M18" s="1097">
        <v>44.4</v>
      </c>
      <c r="N18" s="20"/>
    </row>
    <row r="19" spans="1:14" ht="15" customHeight="1">
      <c r="B19" s="31"/>
      <c r="C19" s="20"/>
      <c r="N19" s="20"/>
    </row>
    <row r="20" spans="1:14" ht="15" customHeight="1">
      <c r="A20" s="387" t="s">
        <v>787</v>
      </c>
      <c r="C20" s="20"/>
      <c r="K20" s="348"/>
      <c r="L20" s="348"/>
      <c r="M20" s="348" t="s">
        <v>1207</v>
      </c>
      <c r="N20" s="20"/>
    </row>
    <row r="21" spans="1:14" ht="15" customHeight="1">
      <c r="A21" s="261" t="s">
        <v>788</v>
      </c>
      <c r="C21" s="20"/>
      <c r="G21" s="38"/>
      <c r="H21" s="30"/>
      <c r="I21" s="30"/>
      <c r="J21" s="30"/>
      <c r="K21" s="292"/>
      <c r="L21" s="292"/>
      <c r="M21" s="292" t="s">
        <v>527</v>
      </c>
      <c r="N21" s="20"/>
    </row>
    <row r="22" spans="1:14" ht="15" customHeight="1">
      <c r="A22" s="1507" t="s">
        <v>327</v>
      </c>
      <c r="B22" s="1508"/>
      <c r="C22" s="1509"/>
      <c r="D22" s="429">
        <f>'表紙 '!$A$8-(14-COLUMN())</f>
        <v>2014</v>
      </c>
      <c r="E22" s="429">
        <f>'表紙 '!$A$8-(14-COLUMN())</f>
        <v>2015</v>
      </c>
      <c r="F22" s="429">
        <f>'表紙 '!$A$8-(14-COLUMN())</f>
        <v>2016</v>
      </c>
      <c r="G22" s="429">
        <f>'表紙 '!$A$8-(14-COLUMN())</f>
        <v>2017</v>
      </c>
      <c r="H22" s="429">
        <f>'表紙 '!$A$8-(14-COLUMN())</f>
        <v>2018</v>
      </c>
      <c r="I22" s="429">
        <f>'表紙 '!$A$8-(14-COLUMN())</f>
        <v>2019</v>
      </c>
      <c r="J22" s="429">
        <f>'表紙 '!$A$8-(14-COLUMN())</f>
        <v>2020</v>
      </c>
      <c r="K22" s="429">
        <f>'表紙 '!$A$8-(14-COLUMN())</f>
        <v>2021</v>
      </c>
      <c r="L22" s="429">
        <f>'表紙 '!$A$8-(14-COLUMN())</f>
        <v>2022</v>
      </c>
      <c r="M22" s="429">
        <f>'表紙 '!$A$8-(14-COLUMN())</f>
        <v>2023</v>
      </c>
      <c r="N22" s="20"/>
    </row>
    <row r="23" spans="1:14" ht="15" customHeight="1">
      <c r="A23" s="1495" t="s">
        <v>15</v>
      </c>
      <c r="B23" s="1496"/>
      <c r="C23" s="1098" t="s">
        <v>109</v>
      </c>
      <c r="D23" s="125">
        <v>64.2</v>
      </c>
      <c r="E23" s="125">
        <v>61</v>
      </c>
      <c r="F23" s="125">
        <v>48.3</v>
      </c>
      <c r="G23" s="126">
        <v>52.5</v>
      </c>
      <c r="H23" s="126">
        <v>39.799999999999997</v>
      </c>
      <c r="I23" s="126">
        <v>42.6</v>
      </c>
      <c r="J23" s="125">
        <v>44.9</v>
      </c>
      <c r="K23" s="727">
        <v>68.8</v>
      </c>
      <c r="L23" s="727">
        <v>109</v>
      </c>
      <c r="M23" s="125">
        <v>9.5</v>
      </c>
      <c r="N23" s="850"/>
    </row>
    <row r="24" spans="1:14" ht="15" customHeight="1">
      <c r="A24" s="1497" t="s">
        <v>122</v>
      </c>
      <c r="B24" s="1498"/>
      <c r="C24" s="1099" t="s">
        <v>789</v>
      </c>
      <c r="D24" s="294">
        <v>65</v>
      </c>
      <c r="E24" s="944">
        <v>70</v>
      </c>
      <c r="F24" s="171">
        <v>70</v>
      </c>
      <c r="G24" s="127">
        <v>70</v>
      </c>
      <c r="H24" s="127">
        <v>50</v>
      </c>
      <c r="I24" s="128">
        <v>70</v>
      </c>
      <c r="J24" s="294">
        <v>60</v>
      </c>
      <c r="K24" s="729">
        <v>80</v>
      </c>
      <c r="L24" s="729">
        <v>249.9</v>
      </c>
      <c r="M24" s="294">
        <v>15</v>
      </c>
      <c r="N24" s="20"/>
    </row>
    <row r="25" spans="1:14" ht="15" customHeight="1">
      <c r="A25" s="1475" t="s">
        <v>790</v>
      </c>
      <c r="B25" s="1499"/>
      <c r="C25" s="438" t="s">
        <v>97</v>
      </c>
      <c r="D25" s="435">
        <v>129.19999999999999</v>
      </c>
      <c r="E25" s="435">
        <v>131</v>
      </c>
      <c r="F25" s="435">
        <v>118.3</v>
      </c>
      <c r="G25" s="436">
        <v>122.5</v>
      </c>
      <c r="H25" s="436">
        <v>89.8</v>
      </c>
      <c r="I25" s="436">
        <v>112.6</v>
      </c>
      <c r="J25" s="437">
        <v>104.9</v>
      </c>
      <c r="K25" s="437">
        <v>148.80000000000001</v>
      </c>
      <c r="L25" s="437">
        <v>358.9</v>
      </c>
      <c r="M25" s="437">
        <v>24.5</v>
      </c>
      <c r="N25" s="20"/>
    </row>
    <row r="26" spans="1:14" ht="15" customHeight="1">
      <c r="A26" s="267" t="s">
        <v>1288</v>
      </c>
      <c r="B26" s="267"/>
    </row>
    <row r="27" spans="1:14">
      <c r="A27" s="270" t="s">
        <v>1289</v>
      </c>
      <c r="B27" s="270"/>
    </row>
    <row r="28" spans="1:14">
      <c r="A28" s="270" t="s">
        <v>1290</v>
      </c>
      <c r="B28" s="270"/>
    </row>
    <row r="29" spans="1:14" ht="15" customHeight="1">
      <c r="B29" s="31"/>
      <c r="C29" s="20"/>
    </row>
    <row r="30" spans="1:14" ht="15" customHeight="1">
      <c r="A30" s="392" t="s">
        <v>602</v>
      </c>
      <c r="C30" s="20"/>
    </row>
    <row r="31" spans="1:14" ht="15" customHeight="1">
      <c r="A31" s="293" t="s">
        <v>190</v>
      </c>
      <c r="C31" s="20"/>
      <c r="E31" s="216"/>
    </row>
    <row r="32" spans="1:14" ht="15" customHeight="1">
      <c r="A32" s="1500" t="s">
        <v>791</v>
      </c>
      <c r="B32" s="1500"/>
      <c r="C32" s="1500"/>
      <c r="D32" s="1500"/>
      <c r="E32" s="1492" t="s">
        <v>336</v>
      </c>
      <c r="F32" s="1493"/>
      <c r="G32" s="1493"/>
      <c r="H32" s="1493"/>
      <c r="I32" s="1493"/>
      <c r="J32" s="1493"/>
    </row>
    <row r="33" spans="1:11" ht="27" customHeight="1">
      <c r="A33" s="1501" t="s">
        <v>337</v>
      </c>
      <c r="B33" s="1501"/>
      <c r="C33" s="1501"/>
      <c r="D33" s="1501"/>
      <c r="E33" s="1494" t="s">
        <v>792</v>
      </c>
      <c r="F33" s="1494"/>
      <c r="G33" s="1494"/>
      <c r="H33" s="1494"/>
      <c r="I33" s="1494"/>
      <c r="J33" s="1494"/>
    </row>
    <row r="34" spans="1:11" ht="15" customHeight="1">
      <c r="A34" s="281" t="str">
        <f>"("&amp;'表紙 '!$A$8&amp;"年３月31日現在)"</f>
        <v>(2024年３月31日現在)</v>
      </c>
      <c r="J34" s="960"/>
      <c r="K34" s="202"/>
    </row>
    <row r="35" spans="1:11" ht="15" customHeight="1">
      <c r="A35" s="296" t="str">
        <f>"(As of March 31,"&amp;'表紙 '!$A$8&amp;")"</f>
        <v>(As of March 31,2024)</v>
      </c>
    </row>
  </sheetData>
  <mergeCells count="15">
    <mergeCell ref="A6:C6"/>
    <mergeCell ref="A7:B7"/>
    <mergeCell ref="A12:B12"/>
    <mergeCell ref="A13:B13"/>
    <mergeCell ref="A22:C22"/>
    <mergeCell ref="A11:B11"/>
    <mergeCell ref="A18:B18"/>
    <mergeCell ref="A17:C17"/>
    <mergeCell ref="E32:J32"/>
    <mergeCell ref="E33:J33"/>
    <mergeCell ref="A23:B23"/>
    <mergeCell ref="A24:B24"/>
    <mergeCell ref="A25:B25"/>
    <mergeCell ref="A32:D32"/>
    <mergeCell ref="A33:D33"/>
  </mergeCells>
  <phoneticPr fontId="12"/>
  <printOptions gridLinesSet="0"/>
  <pageMargins left="0.70866141732283472" right="0.39370078740157483" top="0.59055118110236227" bottom="0.39370078740157483" header="0.51181102362204722" footer="0.31496062992125984"/>
  <pageSetup paperSize="9" scale="94"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zoomScaleNormal="100" workbookViewId="0"/>
  </sheetViews>
  <sheetFormatPr defaultRowHeight="15" customHeight="1"/>
  <cols>
    <col min="1" max="1" width="5.625" style="42" customWidth="1"/>
    <col min="2" max="2" width="10.5" style="42" customWidth="1"/>
    <col min="3" max="3" width="20.5" style="42" bestFit="1" customWidth="1"/>
    <col min="4" max="4" width="13.875" style="42" bestFit="1" customWidth="1"/>
    <col min="5" max="5" width="9" style="42"/>
    <col min="6" max="6" width="11.375" style="17" customWidth="1"/>
    <col min="7" max="7" width="10.875" style="17" customWidth="1"/>
    <col min="8" max="16384" width="9" style="42"/>
  </cols>
  <sheetData>
    <row r="1" spans="1:8" ht="15" customHeight="1">
      <c r="A1" s="155" t="s">
        <v>158</v>
      </c>
      <c r="E1" s="20"/>
      <c r="F1" s="829"/>
      <c r="G1" s="852"/>
      <c r="H1" s="202"/>
    </row>
    <row r="2" spans="1:8" ht="15" customHeight="1">
      <c r="A2" s="270" t="s">
        <v>555</v>
      </c>
      <c r="E2" s="852"/>
      <c r="F2" s="20"/>
      <c r="G2" s="20"/>
      <c r="H2" s="852"/>
    </row>
    <row r="3" spans="1:8" ht="15" customHeight="1">
      <c r="A3" s="18"/>
      <c r="E3" s="205"/>
      <c r="F3" s="20"/>
      <c r="G3" s="20"/>
      <c r="H3" s="852"/>
    </row>
    <row r="4" spans="1:8" s="17" customFormat="1" ht="15" customHeight="1">
      <c r="A4" s="86" t="s">
        <v>414</v>
      </c>
    </row>
    <row r="5" spans="1:8" s="17" customFormat="1" ht="15" customHeight="1">
      <c r="A5" s="262" t="s">
        <v>556</v>
      </c>
    </row>
    <row r="6" spans="1:8" s="17" customFormat="1" ht="15" customHeight="1">
      <c r="A6" s="154"/>
    </row>
    <row r="7" spans="1:8" s="17" customFormat="1" ht="15" customHeight="1">
      <c r="A7" s="43"/>
    </row>
    <row r="20" spans="1:8" s="17" customFormat="1" ht="13.5">
      <c r="A20" s="42"/>
      <c r="B20" s="42"/>
      <c r="C20" s="42"/>
      <c r="D20" s="42"/>
      <c r="E20" s="42"/>
      <c r="H20" s="42"/>
    </row>
    <row r="21" spans="1:8" s="17" customFormat="1" ht="13.5">
      <c r="A21" s="42"/>
      <c r="B21" s="42"/>
      <c r="C21" s="42"/>
      <c r="D21" s="42"/>
      <c r="E21" s="42"/>
      <c r="H21" s="42"/>
    </row>
    <row r="22" spans="1:8" s="17" customFormat="1" ht="14.25">
      <c r="A22" s="277" t="s">
        <v>338</v>
      </c>
      <c r="B22" s="277"/>
      <c r="C22" s="19"/>
      <c r="D22" s="19"/>
      <c r="E22" s="19"/>
      <c r="F22" s="19"/>
      <c r="G22" s="19"/>
    </row>
    <row r="23" spans="1:8" s="17" customFormat="1" ht="13.5">
      <c r="A23" s="277"/>
      <c r="B23" s="145" t="s">
        <v>404</v>
      </c>
      <c r="C23" s="19"/>
      <c r="D23" s="19"/>
      <c r="E23" s="19"/>
      <c r="F23" s="19"/>
      <c r="G23" s="19"/>
    </row>
    <row r="24" spans="1:8" s="17" customFormat="1" ht="13.5">
      <c r="A24" s="270" t="s">
        <v>557</v>
      </c>
      <c r="B24" s="266"/>
      <c r="C24" s="266"/>
      <c r="D24" s="266"/>
      <c r="E24" s="266"/>
      <c r="F24" s="266"/>
      <c r="G24" s="266"/>
    </row>
    <row r="25" spans="1:8" s="17" customFormat="1" ht="13.5">
      <c r="A25" s="270" t="s">
        <v>558</v>
      </c>
      <c r="B25" s="266"/>
      <c r="C25" s="266"/>
      <c r="D25" s="266"/>
      <c r="E25" s="266"/>
      <c r="F25" s="266"/>
      <c r="G25" s="266"/>
    </row>
    <row r="26" spans="1:8" ht="15" customHeight="1">
      <c r="A26" s="270" t="s">
        <v>559</v>
      </c>
      <c r="B26" s="266"/>
      <c r="C26" s="266"/>
      <c r="D26" s="266"/>
      <c r="E26" s="266"/>
      <c r="F26" s="266"/>
      <c r="G26" s="266"/>
      <c r="H26" s="17"/>
    </row>
    <row r="27" spans="1:8" s="17" customFormat="1" ht="15" customHeight="1">
      <c r="A27" s="270"/>
      <c r="B27" s="73"/>
      <c r="C27" s="73"/>
      <c r="D27" s="73"/>
      <c r="E27" s="73"/>
      <c r="F27" s="73"/>
      <c r="G27" s="73"/>
    </row>
    <row r="28" spans="1:8" s="149" customFormat="1" ht="15" customHeight="1">
      <c r="A28" s="270"/>
      <c r="B28" s="73"/>
      <c r="C28" s="73"/>
      <c r="D28" s="73"/>
      <c r="E28" s="73"/>
      <c r="F28" s="73"/>
      <c r="G28" s="73"/>
      <c r="H28" s="17"/>
    </row>
    <row r="29" spans="1:8" s="17" customFormat="1" ht="15" customHeight="1">
      <c r="A29" s="270"/>
      <c r="B29" s="73"/>
      <c r="C29" s="73"/>
      <c r="D29" s="73"/>
      <c r="E29" s="73"/>
      <c r="F29" s="73"/>
      <c r="G29" s="73"/>
    </row>
    <row r="30" spans="1:8" s="17" customFormat="1" ht="15" customHeight="1">
      <c r="A30" s="99"/>
      <c r="B30" s="42"/>
      <c r="C30" s="42"/>
      <c r="D30" s="42"/>
      <c r="E30" s="42"/>
      <c r="H30" s="42"/>
    </row>
    <row r="31" spans="1:8" s="17" customFormat="1" ht="15" customHeight="1">
      <c r="A31" s="42"/>
      <c r="B31" s="42"/>
      <c r="C31" s="42"/>
      <c r="D31" s="42"/>
      <c r="E31" s="42"/>
      <c r="H31" s="42"/>
    </row>
    <row r="32" spans="1:8" s="17" customFormat="1" ht="15" customHeight="1"/>
    <row r="33" spans="1:8" s="17" customFormat="1" ht="15" customHeight="1">
      <c r="A33" s="60"/>
    </row>
    <row r="34" spans="1:8" s="17" customFormat="1" ht="13.5">
      <c r="A34" s="279"/>
    </row>
    <row r="35" spans="1:8" ht="13.5">
      <c r="A35" s="249"/>
      <c r="B35" s="72"/>
    </row>
    <row r="37" spans="1:8" ht="15" customHeight="1">
      <c r="A37" s="72"/>
    </row>
    <row r="39" spans="1:8" ht="15" customHeight="1">
      <c r="G39" s="201"/>
      <c r="H39" s="780"/>
    </row>
  </sheetData>
  <phoneticPr fontId="12"/>
  <pageMargins left="0.70866141732283472" right="0.39370078740157483" top="0.59055118110236227" bottom="0.39370078740157483" header="0.51181102362204722" footer="0.31496062992125984"/>
  <pageSetup paperSize="9"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81"/>
  <sheetViews>
    <sheetView zoomScaleNormal="100" workbookViewId="0"/>
  </sheetViews>
  <sheetFormatPr defaultRowHeight="15" customHeight="1"/>
  <cols>
    <col min="1" max="1" width="20.75" style="1" customWidth="1"/>
    <col min="2" max="11" width="8.125" style="1" customWidth="1"/>
    <col min="12" max="16384" width="9" style="1"/>
  </cols>
  <sheetData>
    <row r="1" spans="1:12" ht="18" customHeight="1">
      <c r="A1" s="924" t="s">
        <v>93</v>
      </c>
      <c r="B1" s="850"/>
      <c r="C1" s="850"/>
    </row>
    <row r="2" spans="1:12" ht="15" customHeight="1">
      <c r="A2" s="269" t="s">
        <v>102</v>
      </c>
      <c r="D2" s="44"/>
    </row>
    <row r="3" spans="1:12" ht="15" customHeight="1">
      <c r="A3" s="270"/>
      <c r="D3" s="44"/>
    </row>
    <row r="4" spans="1:12" ht="15" customHeight="1">
      <c r="A4" s="1032" t="s">
        <v>623</v>
      </c>
      <c r="B4" s="8"/>
      <c r="C4" s="4"/>
      <c r="D4" s="4"/>
      <c r="E4" s="4"/>
      <c r="F4" s="4"/>
      <c r="G4" s="4"/>
      <c r="H4" s="9"/>
      <c r="I4" s="9"/>
      <c r="J4" s="9"/>
      <c r="K4" s="9" t="s">
        <v>1207</v>
      </c>
      <c r="L4" s="20"/>
    </row>
    <row r="5" spans="1:12" ht="15" customHeight="1">
      <c r="A5" s="247" t="s">
        <v>608</v>
      </c>
      <c r="B5" s="8"/>
      <c r="C5" s="4"/>
      <c r="D5" s="4"/>
      <c r="E5" s="66"/>
      <c r="F5" s="204"/>
      <c r="G5" s="4"/>
      <c r="H5" s="9"/>
      <c r="I5" s="271"/>
      <c r="J5" s="271"/>
      <c r="K5" s="271" t="s">
        <v>114</v>
      </c>
      <c r="L5" s="20"/>
    </row>
    <row r="6" spans="1:12" ht="15" customHeight="1">
      <c r="A6" s="956" t="s">
        <v>327</v>
      </c>
      <c r="B6" s="400">
        <f>'表紙 '!$A$8-(12-COLUMN())</f>
        <v>2014</v>
      </c>
      <c r="C6" s="400">
        <f>'表紙 '!$A$8-(12-COLUMN())</f>
        <v>2015</v>
      </c>
      <c r="D6" s="400">
        <f>'表紙 '!$A$8-(12-COLUMN())</f>
        <v>2016</v>
      </c>
      <c r="E6" s="400">
        <f>'表紙 '!$A$8-(12-COLUMN())</f>
        <v>2017</v>
      </c>
      <c r="F6" s="401">
        <f>'表紙 '!$A$8-(12-COLUMN())</f>
        <v>2018</v>
      </c>
      <c r="G6" s="401">
        <f>'表紙 '!$A$8-(12-COLUMN())</f>
        <v>2019</v>
      </c>
      <c r="H6" s="401">
        <f>'表紙 '!$A$8-(12-COLUMN())</f>
        <v>2020</v>
      </c>
      <c r="I6" s="401">
        <f>'表紙 '!$A$8-(12-COLUMN())</f>
        <v>2021</v>
      </c>
      <c r="J6" s="401">
        <f>'表紙 '!$A$8-(12-COLUMN())</f>
        <v>2022</v>
      </c>
      <c r="K6" s="401">
        <f>'表紙 '!$A$8-(12-COLUMN())</f>
        <v>2023</v>
      </c>
      <c r="L6" s="20"/>
    </row>
    <row r="7" spans="1:12" ht="15" customHeight="1">
      <c r="A7" s="956" t="s">
        <v>793</v>
      </c>
      <c r="B7" s="887">
        <v>532.70000000000005</v>
      </c>
      <c r="C7" s="887">
        <v>544.5</v>
      </c>
      <c r="D7" s="888">
        <v>542.5</v>
      </c>
      <c r="E7" s="888">
        <v>596.20000000000005</v>
      </c>
      <c r="F7" s="888">
        <v>622.9</v>
      </c>
      <c r="G7" s="889">
        <v>628</v>
      </c>
      <c r="H7" s="890">
        <v>639.4</v>
      </c>
      <c r="I7" s="891">
        <v>613.70000000000005</v>
      </c>
      <c r="J7" s="891">
        <v>817.6</v>
      </c>
      <c r="K7" s="891">
        <v>808.2</v>
      </c>
      <c r="L7" s="20"/>
    </row>
    <row r="8" spans="1:12" ht="15" customHeight="1">
      <c r="A8" s="3"/>
    </row>
    <row r="9" spans="1:12" ht="15" customHeight="1">
      <c r="A9" s="1033" t="s">
        <v>610</v>
      </c>
      <c r="H9" s="5"/>
      <c r="I9" s="9"/>
      <c r="J9" s="9"/>
      <c r="K9" s="9" t="s">
        <v>1305</v>
      </c>
    </row>
    <row r="10" spans="1:12" ht="15" customHeight="1">
      <c r="A10" s="247" t="s">
        <v>794</v>
      </c>
      <c r="D10" s="204"/>
      <c r="H10" s="5"/>
      <c r="I10" s="260"/>
      <c r="J10" s="260"/>
      <c r="K10" s="260" t="s">
        <v>527</v>
      </c>
    </row>
    <row r="11" spans="1:12" ht="15" customHeight="1">
      <c r="A11" s="956" t="s">
        <v>327</v>
      </c>
      <c r="B11" s="439">
        <f>'表紙 '!$A$8-(12-COLUMN())</f>
        <v>2014</v>
      </c>
      <c r="C11" s="439">
        <f>'表紙 '!$A$8-(12-COLUMN())</f>
        <v>2015</v>
      </c>
      <c r="D11" s="439">
        <f>'表紙 '!$A$8-(12-COLUMN())</f>
        <v>2016</v>
      </c>
      <c r="E11" s="439">
        <f>'表紙 '!$A$8-(12-COLUMN())</f>
        <v>2017</v>
      </c>
      <c r="F11" s="439">
        <f>'表紙 '!$A$8-(12-COLUMN())</f>
        <v>2018</v>
      </c>
      <c r="G11" s="439">
        <f>'表紙 '!$A$8-(12-COLUMN())</f>
        <v>2019</v>
      </c>
      <c r="H11" s="440">
        <f>'表紙 '!$A$8-(12-COLUMN())</f>
        <v>2020</v>
      </c>
      <c r="I11" s="440">
        <f>'表紙 '!$A$8-(12-COLUMN())</f>
        <v>2021</v>
      </c>
      <c r="J11" s="401">
        <f>'表紙 '!$A$8-(12-COLUMN())</f>
        <v>2022</v>
      </c>
      <c r="K11" s="401">
        <f>'表紙 '!$A$8-(12-COLUMN())</f>
        <v>2023</v>
      </c>
    </row>
    <row r="12" spans="1:12" ht="15" customHeight="1">
      <c r="A12" s="956" t="s">
        <v>167</v>
      </c>
      <c r="B12" s="102">
        <v>22.3</v>
      </c>
      <c r="C12" s="102">
        <v>28</v>
      </c>
      <c r="D12" s="102">
        <v>2</v>
      </c>
      <c r="E12" s="103">
        <v>2.6</v>
      </c>
      <c r="F12" s="103">
        <v>6.6</v>
      </c>
      <c r="G12" s="103">
        <v>23.2</v>
      </c>
      <c r="H12" s="102">
        <v>12.3</v>
      </c>
      <c r="I12" s="730">
        <v>-17.600000000000001</v>
      </c>
      <c r="J12" s="891">
        <v>-93.7</v>
      </c>
      <c r="K12" s="891">
        <v>107.9</v>
      </c>
    </row>
    <row r="13" spans="1:12" ht="15" customHeight="1">
      <c r="D13" s="44"/>
    </row>
    <row r="14" spans="1:12" ht="15" customHeight="1">
      <c r="A14" s="1033" t="s">
        <v>795</v>
      </c>
      <c r="B14" s="7"/>
      <c r="C14" s="15"/>
      <c r="I14" s="9"/>
      <c r="J14" s="9"/>
      <c r="K14" s="9" t="s">
        <v>1306</v>
      </c>
    </row>
    <row r="15" spans="1:12" ht="15" customHeight="1">
      <c r="A15" s="247" t="s">
        <v>796</v>
      </c>
      <c r="B15" s="4"/>
      <c r="D15" s="204"/>
      <c r="E15" s="8"/>
      <c r="F15" s="8"/>
      <c r="G15" s="9"/>
      <c r="H15" s="9"/>
      <c r="I15" s="292"/>
      <c r="J15" s="292"/>
      <c r="K15" s="292" t="s">
        <v>114</v>
      </c>
    </row>
    <row r="16" spans="1:12" ht="15" customHeight="1">
      <c r="A16" s="429" t="s">
        <v>327</v>
      </c>
      <c r="B16" s="439">
        <f>'表紙 '!$A$8-(12-COLUMN())</f>
        <v>2014</v>
      </c>
      <c r="C16" s="439">
        <f>'表紙 '!$A$8-(12-COLUMN())</f>
        <v>2015</v>
      </c>
      <c r="D16" s="439">
        <f>'表紙 '!$A$8-(12-COLUMN())</f>
        <v>2016</v>
      </c>
      <c r="E16" s="439">
        <f>'表紙 '!$A$8-(12-COLUMN())</f>
        <v>2017</v>
      </c>
      <c r="F16" s="440">
        <f>'表紙 '!$A$8-(12-COLUMN())</f>
        <v>2018</v>
      </c>
      <c r="G16" s="440">
        <f>'表紙 '!$A$8-(12-COLUMN())</f>
        <v>2019</v>
      </c>
      <c r="H16" s="440">
        <f>'表紙 '!$A$8-(12-COLUMN())</f>
        <v>2020</v>
      </c>
      <c r="I16" s="440">
        <f>'表紙 '!$A$8-(12-COLUMN())</f>
        <v>2021</v>
      </c>
      <c r="J16" s="401">
        <f>'表紙 '!$A$8-(12-COLUMN())</f>
        <v>2022</v>
      </c>
      <c r="K16" s="401">
        <f>'表紙 '!$A$8-(12-COLUMN())</f>
        <v>2023</v>
      </c>
    </row>
    <row r="17" spans="1:11" ht="15" customHeight="1">
      <c r="A17" s="956" t="s">
        <v>83</v>
      </c>
      <c r="B17" s="104">
        <v>875.2</v>
      </c>
      <c r="C17" s="104">
        <v>920</v>
      </c>
      <c r="D17" s="104">
        <v>952.1</v>
      </c>
      <c r="E17" s="105">
        <v>990</v>
      </c>
      <c r="F17" s="105">
        <v>980.4</v>
      </c>
      <c r="G17" s="105">
        <v>974.5</v>
      </c>
      <c r="H17" s="104">
        <v>974.8</v>
      </c>
      <c r="I17" s="104">
        <v>1038.7</v>
      </c>
      <c r="J17" s="891">
        <v>1285.4000000000001</v>
      </c>
      <c r="K17" s="891">
        <v>1192.8</v>
      </c>
    </row>
    <row r="18" spans="1:11" ht="15" customHeight="1">
      <c r="A18" s="20"/>
      <c r="B18" s="15"/>
      <c r="C18" s="44"/>
      <c r="D18" s="44"/>
    </row>
    <row r="19" spans="1:11" ht="15" customHeight="1">
      <c r="A19" s="1034" t="s">
        <v>689</v>
      </c>
      <c r="B19" s="15"/>
      <c r="C19" s="44"/>
      <c r="D19" s="44"/>
    </row>
    <row r="20" spans="1:11" ht="15" customHeight="1">
      <c r="A20" s="253" t="s">
        <v>662</v>
      </c>
      <c r="D20" s="204"/>
      <c r="H20" s="5"/>
      <c r="I20" s="300"/>
      <c r="J20" s="300"/>
      <c r="K20" s="300" t="s">
        <v>1307</v>
      </c>
    </row>
    <row r="21" spans="1:11" ht="15" customHeight="1">
      <c r="A21" s="429" t="s">
        <v>327</v>
      </c>
      <c r="B21" s="439">
        <f>'表紙 '!$A$8-(12-COLUMN())</f>
        <v>2014</v>
      </c>
      <c r="C21" s="439">
        <f>'表紙 '!$A$8-(12-COLUMN())</f>
        <v>2015</v>
      </c>
      <c r="D21" s="439">
        <f>'表紙 '!$A$8-(12-COLUMN())</f>
        <v>2016</v>
      </c>
      <c r="E21" s="439">
        <f>'表紙 '!$A$8-(12-COLUMN())</f>
        <v>2017</v>
      </c>
      <c r="F21" s="440">
        <f>'表紙 '!$A$8-(12-COLUMN())</f>
        <v>2018</v>
      </c>
      <c r="G21" s="440">
        <f>'表紙 '!$A$8-(12-COLUMN())</f>
        <v>2019</v>
      </c>
      <c r="H21" s="440">
        <f>'表紙 '!$A$8-(12-COLUMN())</f>
        <v>2020</v>
      </c>
      <c r="I21" s="440">
        <f>'表紙 '!$A$8-(12-COLUMN())</f>
        <v>2021</v>
      </c>
      <c r="J21" s="401">
        <f>'表紙 '!$A$8-(12-COLUMN())</f>
        <v>2022</v>
      </c>
      <c r="K21" s="401">
        <f>'表紙 '!$A$8-(12-COLUMN())</f>
        <v>2023</v>
      </c>
    </row>
    <row r="22" spans="1:11" ht="15" customHeight="1">
      <c r="A22" s="958" t="s">
        <v>797</v>
      </c>
      <c r="B22" s="102">
        <v>1.9</v>
      </c>
      <c r="C22" s="102">
        <v>1.8</v>
      </c>
      <c r="D22" s="102">
        <v>0.5</v>
      </c>
      <c r="E22" s="103">
        <v>0.7</v>
      </c>
      <c r="F22" s="103">
        <v>0.6</v>
      </c>
      <c r="G22" s="103">
        <v>1.3</v>
      </c>
      <c r="H22" s="102">
        <v>0.8</v>
      </c>
      <c r="I22" s="102">
        <v>-0.7</v>
      </c>
      <c r="J22" s="891">
        <v>-3.1</v>
      </c>
      <c r="K22" s="891">
        <v>4.5</v>
      </c>
    </row>
    <row r="23" spans="1:11" s="267" customFormat="1" ht="12">
      <c r="A23" s="281" t="s">
        <v>84</v>
      </c>
      <c r="B23" s="80"/>
      <c r="C23" s="300"/>
      <c r="D23" s="300"/>
    </row>
    <row r="24" spans="1:11" s="267" customFormat="1" ht="12">
      <c r="A24" s="281" t="s">
        <v>671</v>
      </c>
      <c r="B24" s="80"/>
      <c r="C24" s="300"/>
      <c r="D24" s="300"/>
    </row>
    <row r="25" spans="1:11" ht="11.25" customHeight="1">
      <c r="A25" s="293" t="s">
        <v>798</v>
      </c>
      <c r="B25" s="15"/>
      <c r="C25" s="44"/>
      <c r="D25" s="44"/>
    </row>
    <row r="26" spans="1:11" ht="11.25" customHeight="1">
      <c r="A26" s="293" t="s">
        <v>648</v>
      </c>
      <c r="B26" s="15"/>
      <c r="C26" s="44"/>
      <c r="D26" s="44"/>
    </row>
    <row r="27" spans="1:11" ht="11.25" customHeight="1">
      <c r="A27" s="246" t="s">
        <v>649</v>
      </c>
      <c r="B27" s="15"/>
      <c r="C27" s="44"/>
      <c r="D27" s="44"/>
    </row>
    <row r="28" spans="1:11" ht="15" customHeight="1">
      <c r="A28" s="246"/>
      <c r="B28" s="15"/>
      <c r="C28" s="44"/>
      <c r="D28" s="44"/>
    </row>
    <row r="29" spans="1:11" ht="15" customHeight="1">
      <c r="A29" s="371" t="s">
        <v>799</v>
      </c>
    </row>
    <row r="30" spans="1:11" ht="15" customHeight="1">
      <c r="A30" s="295" t="s">
        <v>110</v>
      </c>
      <c r="D30" s="204"/>
      <c r="E30" s="45"/>
      <c r="F30" s="45"/>
      <c r="G30" s="45"/>
      <c r="H30" s="30"/>
      <c r="I30" s="300"/>
      <c r="J30" s="300"/>
      <c r="K30" s="300" t="s">
        <v>1208</v>
      </c>
    </row>
    <row r="31" spans="1:11" ht="15" customHeight="1">
      <c r="A31" s="429" t="s">
        <v>327</v>
      </c>
      <c r="B31" s="439">
        <f>'表紙 '!$A$8-(12-COLUMN())</f>
        <v>2014</v>
      </c>
      <c r="C31" s="439">
        <f>'表紙 '!$A$8-(12-COLUMN())</f>
        <v>2015</v>
      </c>
      <c r="D31" s="439">
        <f>'表紙 '!$A$8-(12-COLUMN())</f>
        <v>2016</v>
      </c>
      <c r="E31" s="439">
        <f>'表紙 '!$A$8-(12-COLUMN())</f>
        <v>2017</v>
      </c>
      <c r="F31" s="440">
        <f>'表紙 '!$A$8-(12-COLUMN())</f>
        <v>2018</v>
      </c>
      <c r="G31" s="440">
        <f>'表紙 '!$A$8-(12-COLUMN())</f>
        <v>2019</v>
      </c>
      <c r="H31" s="440">
        <f>'表紙 '!$A$8-(12-COLUMN())</f>
        <v>2020</v>
      </c>
      <c r="I31" s="440">
        <f>'表紙 '!$A$8-(12-COLUMN())</f>
        <v>2021</v>
      </c>
      <c r="J31" s="401">
        <f>'表紙 '!$A$8-(12-COLUMN())</f>
        <v>2022</v>
      </c>
      <c r="K31" s="401">
        <f>'表紙 '!$A$8-(12-COLUMN())</f>
        <v>2023</v>
      </c>
    </row>
    <row r="32" spans="1:11" ht="13.5">
      <c r="A32" s="959" t="s">
        <v>800</v>
      </c>
      <c r="B32" s="102">
        <v>2.7</v>
      </c>
      <c r="C32" s="102">
        <v>3.9</v>
      </c>
      <c r="D32" s="102">
        <v>-0.2</v>
      </c>
      <c r="E32" s="105">
        <v>-0.2</v>
      </c>
      <c r="F32" s="105">
        <v>0.8</v>
      </c>
      <c r="G32" s="105">
        <v>4.2</v>
      </c>
      <c r="H32" s="104">
        <v>2.1</v>
      </c>
      <c r="I32" s="104">
        <v>-2</v>
      </c>
      <c r="J32" s="891">
        <v>-31.7</v>
      </c>
      <c r="K32" s="891">
        <v>21</v>
      </c>
    </row>
    <row r="33" spans="1:11" s="145" customFormat="1" ht="12">
      <c r="A33" s="277" t="s">
        <v>1421</v>
      </c>
    </row>
    <row r="34" spans="1:11" s="145" customFormat="1" ht="12">
      <c r="A34" s="277" t="s">
        <v>1424</v>
      </c>
    </row>
    <row r="35" spans="1:11" s="17" customFormat="1" ht="27" customHeight="1">
      <c r="A35" s="1513" t="s">
        <v>1600</v>
      </c>
      <c r="B35" s="1514"/>
      <c r="C35" s="1514"/>
      <c r="D35" s="1514"/>
      <c r="E35" s="1514"/>
      <c r="F35" s="1514"/>
      <c r="G35" s="1514"/>
      <c r="H35" s="1514"/>
      <c r="I35" s="1514"/>
      <c r="J35" s="1514"/>
      <c r="K35" s="1514"/>
    </row>
    <row r="36" spans="1:11" s="181" customFormat="1" ht="11.25" customHeight="1">
      <c r="A36" s="246" t="s">
        <v>1601</v>
      </c>
    </row>
    <row r="37" spans="1:11" s="181" customFormat="1" ht="11.25" customHeight="1">
      <c r="A37" s="246" t="s">
        <v>1602</v>
      </c>
    </row>
    <row r="38" spans="1:11" ht="11.25" customHeight="1">
      <c r="A38" s="295" t="s">
        <v>1603</v>
      </c>
    </row>
    <row r="39" spans="1:11" s="17" customFormat="1" ht="27" customHeight="1">
      <c r="A39" s="1515" t="s">
        <v>1420</v>
      </c>
      <c r="B39" s="1515"/>
      <c r="C39" s="1515"/>
      <c r="D39" s="1515"/>
      <c r="E39" s="1515"/>
      <c r="F39" s="1515"/>
      <c r="G39" s="1515"/>
      <c r="H39" s="1515"/>
      <c r="I39" s="1515"/>
      <c r="J39" s="1515"/>
      <c r="K39" s="1515"/>
    </row>
    <row r="40" spans="1:11" ht="15" customHeight="1">
      <c r="A40" s="295"/>
    </row>
    <row r="41" spans="1:11" ht="15" customHeight="1">
      <c r="A41" s="371" t="s">
        <v>801</v>
      </c>
      <c r="B41" s="15"/>
      <c r="C41" s="15"/>
      <c r="D41" s="15"/>
      <c r="E41" s="15"/>
      <c r="F41" s="15"/>
      <c r="G41" s="15"/>
      <c r="H41" s="15"/>
      <c r="I41" s="9"/>
      <c r="J41" s="9"/>
      <c r="K41" s="9" t="s">
        <v>1305</v>
      </c>
    </row>
    <row r="42" spans="1:11" ht="15" customHeight="1">
      <c r="A42" s="266" t="s">
        <v>85</v>
      </c>
      <c r="B42" s="23"/>
      <c r="D42" s="204"/>
      <c r="E42" s="15"/>
      <c r="F42" s="30"/>
      <c r="G42" s="30"/>
      <c r="H42" s="30"/>
      <c r="I42" s="292"/>
      <c r="J42" s="292"/>
      <c r="K42" s="292" t="s">
        <v>114</v>
      </c>
    </row>
    <row r="43" spans="1:11" ht="15" customHeight="1">
      <c r="A43" s="429" t="s">
        <v>327</v>
      </c>
      <c r="B43" s="439">
        <f>'表紙 '!$A$8-(12-COLUMN())</f>
        <v>2014</v>
      </c>
      <c r="C43" s="439">
        <f>'表紙 '!$A$8-(12-COLUMN())</f>
        <v>2015</v>
      </c>
      <c r="D43" s="439">
        <f>'表紙 '!$A$8-(12-COLUMN())</f>
        <v>2016</v>
      </c>
      <c r="E43" s="439">
        <f>'表紙 '!$A$8-(12-COLUMN())</f>
        <v>2017</v>
      </c>
      <c r="F43" s="440">
        <f>'表紙 '!$A$8-(12-COLUMN())</f>
        <v>2018</v>
      </c>
      <c r="G43" s="440">
        <f>'表紙 '!$A$8-(12-COLUMN())</f>
        <v>2019</v>
      </c>
      <c r="H43" s="440">
        <f>'表紙 '!$A$8-(12-COLUMN())</f>
        <v>2020</v>
      </c>
      <c r="I43" s="440">
        <f>'表紙 '!$A$8-(12-COLUMN())</f>
        <v>2021</v>
      </c>
      <c r="J43" s="401">
        <f>'表紙 '!$A$8-(12-COLUMN())</f>
        <v>2022</v>
      </c>
      <c r="K43" s="401">
        <f>'表紙 '!$A$8-(12-COLUMN())</f>
        <v>2023</v>
      </c>
    </row>
    <row r="44" spans="1:11" ht="15" customHeight="1">
      <c r="A44" s="958" t="s">
        <v>415</v>
      </c>
      <c r="B44" s="308">
        <v>335.6</v>
      </c>
      <c r="C44" s="104">
        <v>324.10000000000002</v>
      </c>
      <c r="D44" s="104">
        <v>316.3</v>
      </c>
      <c r="E44" s="105">
        <v>315.10000000000002</v>
      </c>
      <c r="F44" s="105">
        <v>313.39999999999998</v>
      </c>
      <c r="G44" s="105">
        <v>321.89999999999998</v>
      </c>
      <c r="H44" s="104">
        <v>338.6</v>
      </c>
      <c r="I44" s="731">
        <v>324.89999999999998</v>
      </c>
      <c r="J44" s="891">
        <v>233.4</v>
      </c>
      <c r="K44" s="891">
        <v>307.8</v>
      </c>
    </row>
    <row r="45" spans="1:11" s="267" customFormat="1" ht="15" customHeight="1">
      <c r="A45" s="281" t="s">
        <v>1422</v>
      </c>
    </row>
    <row r="46" spans="1:11" s="17" customFormat="1" ht="27" customHeight="1">
      <c r="A46" s="1513" t="s">
        <v>1600</v>
      </c>
      <c r="B46" s="1514"/>
      <c r="C46" s="1514"/>
      <c r="D46" s="1514"/>
      <c r="E46" s="1514"/>
      <c r="F46" s="1514"/>
      <c r="G46" s="1514"/>
      <c r="H46" s="1514"/>
      <c r="I46" s="1514"/>
      <c r="J46" s="1514"/>
      <c r="K46" s="1514"/>
    </row>
    <row r="47" spans="1:11" s="182" customFormat="1" ht="13.5">
      <c r="A47" s="1147" t="s">
        <v>1423</v>
      </c>
      <c r="B47" s="195"/>
      <c r="D47" s="263"/>
      <c r="E47" s="263"/>
      <c r="F47" s="263"/>
    </row>
    <row r="48" spans="1:11" s="17" customFormat="1" ht="27" customHeight="1">
      <c r="A48" s="1515" t="s">
        <v>1420</v>
      </c>
      <c r="B48" s="1515"/>
      <c r="C48" s="1515"/>
      <c r="D48" s="1515"/>
      <c r="E48" s="1515"/>
      <c r="F48" s="1515"/>
      <c r="G48" s="1515"/>
      <c r="H48" s="1515"/>
      <c r="I48" s="1515"/>
      <c r="J48" s="1515"/>
      <c r="K48" s="1515"/>
    </row>
    <row r="49" spans="1:11" ht="15" customHeight="1">
      <c r="A49" s="31"/>
      <c r="B49" s="15"/>
      <c r="D49" s="44"/>
      <c r="E49" s="44"/>
      <c r="F49" s="44"/>
    </row>
    <row r="50" spans="1:11" ht="15" customHeight="1">
      <c r="A50" s="371" t="s">
        <v>802</v>
      </c>
      <c r="B50" s="15"/>
      <c r="D50" s="44"/>
      <c r="E50" s="44"/>
      <c r="F50" s="44"/>
    </row>
    <row r="51" spans="1:11" ht="15" customHeight="1">
      <c r="A51" s="293" t="s">
        <v>50</v>
      </c>
      <c r="D51" s="204"/>
      <c r="H51" s="12"/>
      <c r="I51" s="300"/>
      <c r="J51" s="300"/>
      <c r="K51" s="300" t="s">
        <v>1307</v>
      </c>
    </row>
    <row r="52" spans="1:11" ht="15" customHeight="1">
      <c r="A52" s="429" t="s">
        <v>327</v>
      </c>
      <c r="B52" s="439">
        <f>'表紙 '!$A$8-(12-COLUMN())</f>
        <v>2014</v>
      </c>
      <c r="C52" s="439">
        <f>'表紙 '!$A$8-(12-COLUMN())</f>
        <v>2015</v>
      </c>
      <c r="D52" s="439">
        <f>'表紙 '!$A$8-(12-COLUMN())</f>
        <v>2016</v>
      </c>
      <c r="E52" s="439">
        <f>'表紙 '!$A$8-(12-COLUMN())</f>
        <v>2017</v>
      </c>
      <c r="F52" s="440">
        <f>'表紙 '!$A$8-(12-COLUMN())</f>
        <v>2018</v>
      </c>
      <c r="G52" s="440">
        <f>'表紙 '!$A$8-(12-COLUMN())</f>
        <v>2019</v>
      </c>
      <c r="H52" s="440">
        <f>'表紙 '!$A$8-(12-COLUMN())</f>
        <v>2020</v>
      </c>
      <c r="I52" s="440">
        <f>'表紙 '!$A$8-(12-COLUMN())</f>
        <v>2021</v>
      </c>
      <c r="J52" s="401">
        <f>'表紙 '!$A$8-(12-COLUMN())</f>
        <v>2022</v>
      </c>
      <c r="K52" s="401">
        <f>'表紙 '!$A$8-(12-COLUMN())</f>
        <v>2023</v>
      </c>
    </row>
    <row r="53" spans="1:11" ht="13.5">
      <c r="A53" s="959" t="s">
        <v>448</v>
      </c>
      <c r="B53" s="104">
        <v>22.7</v>
      </c>
      <c r="C53" s="104">
        <v>21.5</v>
      </c>
      <c r="D53" s="104">
        <v>20.8</v>
      </c>
      <c r="E53" s="105">
        <v>19.8</v>
      </c>
      <c r="F53" s="105">
        <v>19.899999999999999</v>
      </c>
      <c r="G53" s="105">
        <v>20.2</v>
      </c>
      <c r="H53" s="104">
        <v>21.2</v>
      </c>
      <c r="I53" s="104">
        <v>19.600000000000001</v>
      </c>
      <c r="J53" s="891">
        <v>12.9</v>
      </c>
      <c r="K53" s="891">
        <v>16.600000000000001</v>
      </c>
    </row>
    <row r="54" spans="1:11" s="145" customFormat="1" ht="15" customHeight="1">
      <c r="A54" s="277" t="s">
        <v>86</v>
      </c>
    </row>
    <row r="55" spans="1:11" s="17" customFormat="1" ht="15" customHeight="1">
      <c r="A55" s="266" t="s">
        <v>0</v>
      </c>
    </row>
    <row r="56" spans="1:11" ht="15" customHeight="1">
      <c r="A56" s="31"/>
    </row>
    <row r="57" spans="1:11" ht="15" customHeight="1">
      <c r="A57" s="371" t="s">
        <v>611</v>
      </c>
      <c r="B57" s="11"/>
      <c r="C57" s="11"/>
      <c r="D57" s="11"/>
      <c r="E57" s="11"/>
      <c r="F57" s="11"/>
      <c r="G57" s="11"/>
      <c r="H57" s="11"/>
      <c r="I57" s="11"/>
      <c r="J57" s="11"/>
      <c r="K57" s="11"/>
    </row>
    <row r="58" spans="1:11" ht="15" customHeight="1">
      <c r="A58" s="295" t="s">
        <v>91</v>
      </c>
      <c r="D58" s="204"/>
      <c r="E58" s="45"/>
      <c r="F58" s="45"/>
      <c r="G58" s="45"/>
      <c r="H58" s="30"/>
      <c r="I58" s="300"/>
      <c r="J58" s="300"/>
      <c r="K58" s="300" t="s">
        <v>1208</v>
      </c>
    </row>
    <row r="59" spans="1:11" ht="15" customHeight="1">
      <c r="A59" s="429" t="s">
        <v>327</v>
      </c>
      <c r="B59" s="439">
        <f>'表紙 '!$A$8-(12-COLUMN())</f>
        <v>2014</v>
      </c>
      <c r="C59" s="439">
        <f>'表紙 '!$A$8-(12-COLUMN())</f>
        <v>2015</v>
      </c>
      <c r="D59" s="439">
        <f>'表紙 '!$A$8-(12-COLUMN())</f>
        <v>2016</v>
      </c>
      <c r="E59" s="439">
        <f>'表紙 '!$A$8-(12-COLUMN())</f>
        <v>2017</v>
      </c>
      <c r="F59" s="439">
        <f>'表紙 '!$A$8-(12-COLUMN())</f>
        <v>2018</v>
      </c>
      <c r="G59" s="440">
        <f>'表紙 '!$A$8-(12-COLUMN())</f>
        <v>2019</v>
      </c>
      <c r="H59" s="440">
        <f>'表紙 '!$A$8-(12-COLUMN())</f>
        <v>2020</v>
      </c>
      <c r="I59" s="440">
        <f>'表紙 '!$A$8-(12-COLUMN())</f>
        <v>2021</v>
      </c>
      <c r="J59" s="401">
        <f>'表紙 '!$A$8-(12-COLUMN())</f>
        <v>2022</v>
      </c>
      <c r="K59" s="401">
        <f>'表紙 '!$A$8-(12-COLUMN())</f>
        <v>2023</v>
      </c>
    </row>
    <row r="60" spans="1:11" ht="13.5">
      <c r="A60" s="959" t="s">
        <v>450</v>
      </c>
      <c r="B60" s="104">
        <v>0.6</v>
      </c>
      <c r="C60" s="104">
        <v>0.9</v>
      </c>
      <c r="D60" s="104">
        <v>-0.01</v>
      </c>
      <c r="E60" s="104">
        <v>-0.01</v>
      </c>
      <c r="F60" s="105">
        <v>0.2</v>
      </c>
      <c r="G60" s="105">
        <v>0.8</v>
      </c>
      <c r="H60" s="105">
        <v>0.4</v>
      </c>
      <c r="I60" s="104">
        <v>-0.4</v>
      </c>
      <c r="J60" s="891">
        <v>-5.0999999999999996</v>
      </c>
      <c r="K60" s="891">
        <v>3.1</v>
      </c>
    </row>
    <row r="61" spans="1:11" s="267" customFormat="1" ht="12">
      <c r="A61" s="281" t="s">
        <v>339</v>
      </c>
      <c r="B61" s="301"/>
      <c r="C61" s="301"/>
      <c r="D61" s="301"/>
      <c r="E61" s="301"/>
      <c r="F61" s="301"/>
    </row>
    <row r="62" spans="1:11" s="267" customFormat="1" ht="12">
      <c r="A62" s="281" t="s">
        <v>671</v>
      </c>
      <c r="B62" s="301"/>
      <c r="C62" s="301"/>
      <c r="D62" s="301"/>
      <c r="E62" s="301"/>
      <c r="F62" s="301"/>
    </row>
    <row r="63" spans="1:11" s="181" customFormat="1" ht="11.25" customHeight="1">
      <c r="A63" s="296" t="s">
        <v>393</v>
      </c>
      <c r="B63" s="184"/>
      <c r="C63" s="184"/>
      <c r="D63" s="184"/>
      <c r="E63" s="184"/>
      <c r="F63" s="184"/>
    </row>
    <row r="64" spans="1:11" s="181" customFormat="1" ht="11.25" customHeight="1">
      <c r="A64" s="298" t="s">
        <v>651</v>
      </c>
      <c r="B64" s="184"/>
      <c r="C64" s="184"/>
      <c r="D64" s="184"/>
      <c r="E64" s="184"/>
      <c r="F64" s="184"/>
    </row>
    <row r="65" spans="1:1" ht="11.25" customHeight="1">
      <c r="A65" s="246" t="s">
        <v>650</v>
      </c>
    </row>
    <row r="66" spans="1:1" ht="15" customHeight="1">
      <c r="A66" s="20"/>
    </row>
    <row r="67" spans="1:1" ht="15" customHeight="1">
      <c r="A67" s="20"/>
    </row>
    <row r="68" spans="1:1" ht="15" customHeight="1">
      <c r="A68" s="20"/>
    </row>
    <row r="69" spans="1:1" ht="15" customHeight="1">
      <c r="A69" s="20"/>
    </row>
    <row r="70" spans="1:1" ht="15" customHeight="1">
      <c r="A70" s="20"/>
    </row>
    <row r="71" spans="1:1" ht="15" customHeight="1">
      <c r="A71" s="20"/>
    </row>
    <row r="72" spans="1:1" ht="15" customHeight="1">
      <c r="A72" s="20"/>
    </row>
    <row r="73" spans="1:1" ht="15" customHeight="1">
      <c r="A73" s="20"/>
    </row>
    <row r="74" spans="1:1" ht="15" customHeight="1">
      <c r="A74" s="20"/>
    </row>
    <row r="75" spans="1:1" ht="15" customHeight="1">
      <c r="A75" s="20"/>
    </row>
    <row r="76" spans="1:1" ht="15" customHeight="1">
      <c r="A76" s="20"/>
    </row>
    <row r="77" spans="1:1" ht="15" customHeight="1">
      <c r="A77" s="20"/>
    </row>
    <row r="78" spans="1:1" ht="15" customHeight="1">
      <c r="A78" s="20"/>
    </row>
    <row r="79" spans="1:1" ht="15" customHeight="1">
      <c r="A79" s="20"/>
    </row>
    <row r="80" spans="1:1" ht="15" customHeight="1">
      <c r="A80" s="20"/>
    </row>
    <row r="81" spans="1:1" ht="15" customHeight="1">
      <c r="A81" s="20"/>
    </row>
  </sheetData>
  <mergeCells count="4">
    <mergeCell ref="A46:K46"/>
    <mergeCell ref="A48:K48"/>
    <mergeCell ref="A35:K35"/>
    <mergeCell ref="A39:K39"/>
  </mergeCells>
  <phoneticPr fontId="12"/>
  <printOptions gridLinesSet="0"/>
  <pageMargins left="0.78740157480314965" right="0.59055118110236227" top="0.59055118110236227" bottom="0.39370078740157483" header="0.51181102362204722" footer="0.31496062992125984"/>
  <pageSetup paperSize="9" scale="87" orientation="portrait"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1"/>
  <sheetViews>
    <sheetView zoomScaleNormal="100" workbookViewId="0"/>
  </sheetViews>
  <sheetFormatPr defaultRowHeight="15" customHeight="1"/>
  <cols>
    <col min="1" max="1" width="20.875" style="1" customWidth="1"/>
    <col min="2" max="11" width="8.875" style="1" customWidth="1"/>
    <col min="12" max="22" width="11.75" style="1" customWidth="1"/>
    <col min="23" max="25" width="10.875" style="1" customWidth="1"/>
    <col min="26" max="26" width="12.25" style="1" customWidth="1"/>
    <col min="27" max="27" width="9.25" style="1" customWidth="1"/>
    <col min="28" max="36" width="12.25" style="1" customWidth="1"/>
    <col min="37" max="37" width="11.125" style="1" customWidth="1"/>
    <col min="38" max="38" width="12.75" style="1" customWidth="1"/>
    <col min="39" max="16384" width="9" style="1"/>
  </cols>
  <sheetData>
    <row r="1" spans="1:23" ht="15" customHeight="1">
      <c r="A1" s="924" t="s">
        <v>93</v>
      </c>
      <c r="B1" s="850"/>
      <c r="C1" s="850"/>
    </row>
    <row r="2" spans="1:23" ht="15" customHeight="1">
      <c r="A2" s="269" t="s">
        <v>102</v>
      </c>
      <c r="E2" s="44"/>
    </row>
    <row r="3" spans="1:23" s="181" customFormat="1" ht="15" customHeight="1">
      <c r="A3" s="194"/>
      <c r="B3" s="184"/>
      <c r="C3" s="184"/>
      <c r="D3" s="184"/>
      <c r="E3" s="184"/>
      <c r="F3" s="184"/>
      <c r="G3" s="184"/>
    </row>
    <row r="4" spans="1:23" ht="15" customHeight="1">
      <c r="A4" s="371" t="s">
        <v>625</v>
      </c>
    </row>
    <row r="5" spans="1:23" ht="15" customHeight="1">
      <c r="A5" s="295" t="s">
        <v>87</v>
      </c>
      <c r="E5" s="204"/>
      <c r="I5" s="12"/>
      <c r="J5" s="12"/>
      <c r="K5" s="300" t="s">
        <v>1208</v>
      </c>
    </row>
    <row r="6" spans="1:23" ht="15" customHeight="1">
      <c r="A6" s="429" t="s">
        <v>327</v>
      </c>
      <c r="B6" s="439">
        <f>'表紙 '!$A$8-(12-COLUMN())</f>
        <v>2014</v>
      </c>
      <c r="C6" s="439">
        <f>'表紙 '!$A$8-(12-COLUMN())</f>
        <v>2015</v>
      </c>
      <c r="D6" s="439">
        <f>'表紙 '!$A$8-(12-COLUMN())</f>
        <v>2016</v>
      </c>
      <c r="E6" s="440">
        <f>'表紙 '!$A$8-(12-COLUMN())</f>
        <v>2017</v>
      </c>
      <c r="F6" s="440">
        <f>'表紙 '!$A$8-(12-COLUMN())</f>
        <v>2018</v>
      </c>
      <c r="G6" s="440">
        <f>'表紙 '!$A$8-(12-COLUMN())</f>
        <v>2019</v>
      </c>
      <c r="H6" s="440">
        <f>'表紙 '!$A$8-(12-COLUMN())</f>
        <v>2020</v>
      </c>
      <c r="I6" s="440">
        <f>'表紙 '!$A$8-(12-COLUMN())</f>
        <v>2021</v>
      </c>
      <c r="J6" s="440">
        <f>'表紙 '!$A$8-(12-COLUMN())</f>
        <v>2022</v>
      </c>
      <c r="K6" s="440">
        <f>'表紙 '!$A$8-(12-COLUMN())</f>
        <v>2023</v>
      </c>
    </row>
    <row r="7" spans="1:23" ht="18" customHeight="1">
      <c r="A7" s="959" t="s">
        <v>803</v>
      </c>
      <c r="B7" s="104">
        <v>1.7</v>
      </c>
      <c r="C7" s="104">
        <v>2.4</v>
      </c>
      <c r="D7" s="105">
        <v>-0.1</v>
      </c>
      <c r="E7" s="105">
        <v>-0.1</v>
      </c>
      <c r="F7" s="105">
        <v>0.4</v>
      </c>
      <c r="G7" s="104">
        <v>2.1</v>
      </c>
      <c r="H7" s="731">
        <v>1.1000000000000001</v>
      </c>
      <c r="I7" s="853">
        <v>-1.1000000000000001</v>
      </c>
      <c r="J7" s="853">
        <v>-10.8</v>
      </c>
      <c r="K7" s="853">
        <v>7</v>
      </c>
    </row>
    <row r="8" spans="1:23" s="267" customFormat="1" ht="12">
      <c r="A8" s="281" t="s">
        <v>340</v>
      </c>
      <c r="B8" s="302"/>
      <c r="C8" s="302"/>
      <c r="K8" s="854"/>
    </row>
    <row r="9" spans="1:23" s="181" customFormat="1" ht="11.25" customHeight="1">
      <c r="A9" s="296" t="s">
        <v>804</v>
      </c>
      <c r="B9" s="196"/>
      <c r="C9" s="196"/>
      <c r="K9" s="783"/>
    </row>
    <row r="10" spans="1:23" ht="11.25" customHeight="1">
      <c r="A10" s="296" t="s">
        <v>805</v>
      </c>
      <c r="B10" s="46"/>
      <c r="C10" s="46"/>
      <c r="K10" s="783"/>
    </row>
    <row r="11" spans="1:23" ht="13.5">
      <c r="A11" s="296"/>
      <c r="B11" s="46"/>
      <c r="C11" s="46"/>
      <c r="K11" s="783"/>
    </row>
    <row r="12" spans="1:23" ht="15" customHeight="1">
      <c r="A12" s="371" t="s">
        <v>806</v>
      </c>
      <c r="K12" s="783"/>
    </row>
    <row r="13" spans="1:23" ht="15" customHeight="1">
      <c r="A13" s="295" t="s">
        <v>90</v>
      </c>
      <c r="B13" s="11"/>
      <c r="E13" s="204"/>
      <c r="F13" s="45"/>
      <c r="G13" s="45"/>
      <c r="H13" s="45"/>
      <c r="I13" s="30"/>
      <c r="J13" s="30"/>
      <c r="K13" s="300" t="s">
        <v>1308</v>
      </c>
    </row>
    <row r="14" spans="1:23" ht="15" customHeight="1">
      <c r="A14" s="429" t="s">
        <v>327</v>
      </c>
      <c r="B14" s="439">
        <f>'表紙 '!$A$8-(12-COLUMN())</f>
        <v>2014</v>
      </c>
      <c r="C14" s="439">
        <f>'表紙 '!$A$8-(12-COLUMN())</f>
        <v>2015</v>
      </c>
      <c r="D14" s="439">
        <f>'表紙 '!$A$8-(12-COLUMN())</f>
        <v>2016</v>
      </c>
      <c r="E14" s="440">
        <f>'表紙 '!$A$8-(12-COLUMN())</f>
        <v>2017</v>
      </c>
      <c r="F14" s="440">
        <f>'表紙 '!$A$8-(12-COLUMN())</f>
        <v>2018</v>
      </c>
      <c r="G14" s="440">
        <f>'表紙 '!$A$8-(12-COLUMN())</f>
        <v>2019</v>
      </c>
      <c r="H14" s="440">
        <f>'表紙 '!$A$8-(12-COLUMN())</f>
        <v>2020</v>
      </c>
      <c r="I14" s="855">
        <f>'表紙 '!$A$8-(12-COLUMN())</f>
        <v>2021</v>
      </c>
      <c r="J14" s="440">
        <f>'表紙 '!$A$8-(12-COLUMN())</f>
        <v>2022</v>
      </c>
      <c r="K14" s="440">
        <f>'表紙 '!$A$8-(12-COLUMN())</f>
        <v>2023</v>
      </c>
    </row>
    <row r="15" spans="1:23" ht="16.5" customHeight="1">
      <c r="A15" s="959" t="s">
        <v>807</v>
      </c>
      <c r="B15" s="104">
        <v>4.2</v>
      </c>
      <c r="C15" s="104">
        <v>5.0999999999999996</v>
      </c>
      <c r="D15" s="105">
        <v>0.4</v>
      </c>
      <c r="E15" s="105">
        <v>0.4</v>
      </c>
      <c r="F15" s="105">
        <v>1.1000000000000001</v>
      </c>
      <c r="G15" s="104">
        <v>3.7</v>
      </c>
      <c r="H15" s="731">
        <v>1.9</v>
      </c>
      <c r="I15" s="853">
        <v>-2.9</v>
      </c>
      <c r="J15" s="853">
        <v>-11.5</v>
      </c>
      <c r="K15" s="853">
        <v>13.4</v>
      </c>
      <c r="L15" s="12"/>
      <c r="M15" s="12"/>
      <c r="N15" s="12"/>
      <c r="O15" s="12"/>
      <c r="P15" s="12"/>
      <c r="Q15" s="12"/>
      <c r="R15" s="12"/>
      <c r="S15" s="12"/>
      <c r="T15" s="12"/>
      <c r="U15" s="12"/>
      <c r="V15" s="12"/>
      <c r="W15" s="12"/>
    </row>
    <row r="16" spans="1:23" ht="13.5">
      <c r="A16" s="281" t="s">
        <v>51</v>
      </c>
      <c r="B16" s="11"/>
      <c r="C16" s="11"/>
      <c r="E16" s="11"/>
      <c r="F16" s="11"/>
      <c r="G16" s="11"/>
      <c r="K16" s="783"/>
    </row>
    <row r="17" spans="1:47" ht="13.5">
      <c r="A17" s="297" t="s">
        <v>808</v>
      </c>
      <c r="B17" s="11"/>
      <c r="C17" s="11"/>
      <c r="E17" s="11"/>
      <c r="F17" s="11"/>
      <c r="G17" s="11"/>
      <c r="K17" s="783"/>
    </row>
    <row r="18" spans="1:47" ht="15" customHeight="1">
      <c r="A18" s="31"/>
      <c r="B18" s="11"/>
      <c r="C18" s="11"/>
      <c r="E18" s="11"/>
      <c r="F18" s="11"/>
      <c r="G18" s="11"/>
    </row>
    <row r="19" spans="1:47" ht="15" customHeight="1">
      <c r="A19" s="371" t="s">
        <v>626</v>
      </c>
      <c r="B19" s="11"/>
      <c r="C19" s="11"/>
      <c r="D19" s="11"/>
      <c r="E19" s="11"/>
      <c r="F19" s="11"/>
      <c r="K19" s="348" t="s">
        <v>1309</v>
      </c>
    </row>
    <row r="20" spans="1:47" ht="15" customHeight="1">
      <c r="A20" s="295" t="s">
        <v>809</v>
      </c>
      <c r="B20" s="11"/>
      <c r="E20" s="204"/>
      <c r="F20" s="45"/>
      <c r="G20" s="45"/>
      <c r="H20" s="45"/>
      <c r="I20" s="30"/>
      <c r="J20" s="30"/>
      <c r="K20" s="292" t="s">
        <v>1211</v>
      </c>
    </row>
    <row r="21" spans="1:47" ht="15" customHeight="1">
      <c r="A21" s="429" t="s">
        <v>327</v>
      </c>
      <c r="B21" s="439">
        <f>'表紙 '!$A$8-(12-COLUMN())</f>
        <v>2014</v>
      </c>
      <c r="C21" s="439">
        <f>'表紙 '!$A$8-(12-COLUMN())</f>
        <v>2015</v>
      </c>
      <c r="D21" s="439">
        <f>'表紙 '!$A$8-(12-COLUMN())</f>
        <v>2016</v>
      </c>
      <c r="E21" s="440">
        <f>'表紙 '!$A$8-(12-COLUMN())</f>
        <v>2017</v>
      </c>
      <c r="F21" s="440">
        <f>'表紙 '!$A$8-(12-COLUMN())</f>
        <v>2018</v>
      </c>
      <c r="G21" s="440">
        <f>'表紙 '!$A$8-(12-COLUMN())</f>
        <v>2019</v>
      </c>
      <c r="H21" s="440">
        <f>'表紙 '!$A$8-(12-COLUMN())</f>
        <v>2020</v>
      </c>
      <c r="I21" s="440">
        <f>'表紙 '!$A$8-(12-COLUMN())</f>
        <v>2021</v>
      </c>
      <c r="J21" s="440">
        <f>'表紙 '!$A$8-(12-COLUMN())</f>
        <v>2022</v>
      </c>
      <c r="K21" s="440">
        <f>'表紙 '!$A$8-(12-COLUMN())</f>
        <v>2023</v>
      </c>
    </row>
    <row r="22" spans="1:47" ht="18" customHeight="1">
      <c r="A22" s="959" t="s">
        <v>810</v>
      </c>
      <c r="B22" s="779">
        <v>43.05</v>
      </c>
      <c r="C22" s="779">
        <v>61.74</v>
      </c>
      <c r="D22" s="779">
        <v>-2.98</v>
      </c>
      <c r="E22" s="779">
        <v>-2.33</v>
      </c>
      <c r="F22" s="779">
        <v>12.07</v>
      </c>
      <c r="G22" s="779">
        <v>64.34</v>
      </c>
      <c r="H22" s="779">
        <v>32.729999999999997</v>
      </c>
      <c r="I22" s="779">
        <v>-32.39</v>
      </c>
      <c r="J22" s="779">
        <v>-423.69</v>
      </c>
      <c r="K22" s="856">
        <v>272.16000000000003</v>
      </c>
    </row>
    <row r="23" spans="1:47" s="145" customFormat="1" ht="12">
      <c r="A23" s="277" t="s">
        <v>1426</v>
      </c>
      <c r="B23" s="1148"/>
      <c r="C23" s="1148"/>
      <c r="D23" s="1148"/>
      <c r="E23" s="1148"/>
      <c r="F23" s="1148"/>
      <c r="G23" s="1148"/>
      <c r="H23" s="1148"/>
      <c r="I23" s="1148"/>
      <c r="J23" s="1148"/>
      <c r="K23" s="1148"/>
    </row>
    <row r="24" spans="1:47" s="17" customFormat="1" ht="27" customHeight="1">
      <c r="A24" s="1458" t="s">
        <v>1606</v>
      </c>
      <c r="B24" s="1459"/>
      <c r="C24" s="1459"/>
      <c r="D24" s="1459"/>
      <c r="E24" s="1459"/>
      <c r="F24" s="1459"/>
      <c r="G24" s="1459"/>
      <c r="H24" s="1459"/>
      <c r="I24" s="1459"/>
      <c r="J24" s="1459"/>
      <c r="K24" s="1459"/>
    </row>
    <row r="25" spans="1:47" s="182" customFormat="1" ht="11.25" customHeight="1">
      <c r="A25" s="1147" t="s">
        <v>1427</v>
      </c>
      <c r="B25" s="1149"/>
      <c r="C25" s="1149"/>
      <c r="D25" s="1149"/>
      <c r="E25" s="1149"/>
      <c r="F25" s="1149"/>
      <c r="G25" s="1149"/>
      <c r="H25" s="1149"/>
      <c r="I25" s="1149"/>
      <c r="J25" s="1149"/>
      <c r="K25" s="1149"/>
    </row>
    <row r="26" spans="1:47" s="17" customFormat="1" ht="11.25" customHeight="1">
      <c r="A26" s="262" t="s">
        <v>1428</v>
      </c>
      <c r="B26" s="21"/>
      <c r="C26" s="21"/>
      <c r="D26" s="21"/>
      <c r="E26" s="21"/>
      <c r="F26" s="21"/>
      <c r="G26" s="21"/>
      <c r="H26" s="21"/>
      <c r="I26" s="21"/>
      <c r="J26" s="21"/>
      <c r="K26" s="21"/>
    </row>
    <row r="27" spans="1:47" s="17" customFormat="1" ht="27" customHeight="1">
      <c r="A27" s="1460" t="s">
        <v>1425</v>
      </c>
      <c r="B27" s="1460"/>
      <c r="C27" s="1460"/>
      <c r="D27" s="1460"/>
      <c r="E27" s="1460"/>
      <c r="F27" s="1460"/>
      <c r="G27" s="1460"/>
      <c r="H27" s="1460"/>
      <c r="I27" s="1460"/>
      <c r="J27" s="1460"/>
      <c r="K27" s="1460"/>
    </row>
    <row r="28" spans="1:47" ht="15" customHeight="1">
      <c r="A28" s="31"/>
      <c r="B28" s="11"/>
      <c r="C28" s="11"/>
      <c r="D28" s="11"/>
      <c r="E28" s="11"/>
      <c r="F28" s="11"/>
      <c r="G28" s="11"/>
      <c r="H28" s="11"/>
      <c r="I28" s="11"/>
      <c r="J28" s="11"/>
      <c r="K28" s="11"/>
    </row>
    <row r="29" spans="1:47" ht="15" customHeight="1">
      <c r="A29" s="371" t="s">
        <v>811</v>
      </c>
      <c r="B29" s="11"/>
      <c r="C29" s="11"/>
      <c r="D29" s="11"/>
      <c r="E29" s="11"/>
      <c r="F29" s="11"/>
      <c r="G29" s="11"/>
      <c r="H29" s="11"/>
      <c r="I29" s="11"/>
      <c r="J29" s="11"/>
      <c r="K29" s="348" t="s">
        <v>1209</v>
      </c>
    </row>
    <row r="30" spans="1:47" ht="15" customHeight="1">
      <c r="A30" s="295" t="s">
        <v>48</v>
      </c>
      <c r="B30" s="11"/>
      <c r="E30" s="204"/>
      <c r="F30" s="45"/>
      <c r="G30" s="45"/>
      <c r="H30" s="45"/>
      <c r="I30" s="30"/>
      <c r="J30" s="30"/>
      <c r="K30" s="292" t="s">
        <v>1310</v>
      </c>
    </row>
    <row r="31" spans="1:47" ht="15" customHeight="1">
      <c r="A31" s="429" t="s">
        <v>327</v>
      </c>
      <c r="B31" s="439">
        <f>'表紙 '!$A$8-(12-COLUMN())</f>
        <v>2014</v>
      </c>
      <c r="C31" s="439">
        <f>'表紙 '!$A$8-(12-COLUMN())</f>
        <v>2015</v>
      </c>
      <c r="D31" s="439">
        <f>'表紙 '!$A$8-(12-COLUMN())</f>
        <v>2016</v>
      </c>
      <c r="E31" s="440">
        <f>'表紙 '!$A$8-(12-COLUMN())</f>
        <v>2017</v>
      </c>
      <c r="F31" s="440">
        <f>'表紙 '!$A$8-(12-COLUMN())</f>
        <v>2018</v>
      </c>
      <c r="G31" s="440">
        <f>'表紙 '!$A$8-(12-COLUMN())</f>
        <v>2019</v>
      </c>
      <c r="H31" s="440">
        <f>'表紙 '!$A$8-(12-COLUMN())</f>
        <v>2020</v>
      </c>
      <c r="I31" s="440">
        <f>'表紙 '!$A$8-(12-COLUMN())</f>
        <v>2021</v>
      </c>
      <c r="J31" s="440">
        <f>'表紙 '!$A$8-(12-COLUMN())</f>
        <v>2022</v>
      </c>
      <c r="K31" s="440">
        <f>'表紙 '!$A$8-(12-COLUMN())</f>
        <v>2023</v>
      </c>
    </row>
    <row r="32" spans="1:47" ht="16.5" customHeight="1">
      <c r="A32" s="959" t="s">
        <v>812</v>
      </c>
      <c r="B32" s="733">
        <v>1607</v>
      </c>
      <c r="C32" s="733">
        <v>1552</v>
      </c>
      <c r="D32" s="734">
        <v>1515</v>
      </c>
      <c r="E32" s="734">
        <v>1509</v>
      </c>
      <c r="F32" s="734">
        <v>1501</v>
      </c>
      <c r="G32" s="733">
        <v>1542</v>
      </c>
      <c r="H32" s="735">
        <v>1622</v>
      </c>
      <c r="I32" s="857">
        <v>1556</v>
      </c>
      <c r="J32" s="857">
        <v>1118</v>
      </c>
      <c r="K32" s="857">
        <v>1474</v>
      </c>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11" s="267" customFormat="1" ht="12">
      <c r="A33" s="705" t="s">
        <v>1213</v>
      </c>
    </row>
    <row r="34" spans="1:11" s="181" customFormat="1" ht="11.25" customHeight="1">
      <c r="A34" s="296" t="s">
        <v>813</v>
      </c>
    </row>
    <row r="35" spans="1:11" ht="11.25" customHeight="1">
      <c r="A35" s="293" t="s">
        <v>814</v>
      </c>
    </row>
    <row r="36" spans="1:11" ht="15" customHeight="1">
      <c r="A36" s="299"/>
    </row>
    <row r="37" spans="1:11" ht="15" customHeight="1">
      <c r="A37" s="371" t="s">
        <v>815</v>
      </c>
      <c r="K37" s="348" t="s">
        <v>1210</v>
      </c>
    </row>
    <row r="38" spans="1:11" ht="15" customHeight="1">
      <c r="A38" s="295" t="s">
        <v>816</v>
      </c>
      <c r="B38" s="11"/>
      <c r="E38" s="204"/>
      <c r="F38" s="45"/>
      <c r="G38" s="45"/>
      <c r="H38" s="45"/>
      <c r="I38" s="30"/>
      <c r="J38" s="30"/>
      <c r="K38" s="292" t="s">
        <v>1311</v>
      </c>
    </row>
    <row r="39" spans="1:11" ht="15" customHeight="1">
      <c r="A39" s="429" t="s">
        <v>327</v>
      </c>
      <c r="B39" s="439">
        <f>'表紙 '!$A$8-(12-COLUMN())</f>
        <v>2014</v>
      </c>
      <c r="C39" s="439">
        <f>'表紙 '!$A$8-(12-COLUMN())</f>
        <v>2015</v>
      </c>
      <c r="D39" s="439">
        <f>'表紙 '!$A$8-(12-COLUMN())</f>
        <v>2016</v>
      </c>
      <c r="E39" s="440">
        <f>'表紙 '!$A$8-(12-COLUMN())</f>
        <v>2017</v>
      </c>
      <c r="F39" s="440">
        <f>'表紙 '!$A$8-(12-COLUMN())</f>
        <v>2018</v>
      </c>
      <c r="G39" s="440">
        <f>'表紙 '!$A$8-(12-COLUMN())</f>
        <v>2019</v>
      </c>
      <c r="H39" s="440">
        <f>'表紙 '!$A$8-(12-COLUMN())</f>
        <v>2020</v>
      </c>
      <c r="I39" s="440">
        <f>'表紙 '!$A$8-(12-COLUMN())</f>
        <v>2021</v>
      </c>
      <c r="J39" s="440">
        <f>'表紙 '!$A$8-(12-COLUMN())</f>
        <v>2022</v>
      </c>
      <c r="K39" s="440">
        <f>'表紙 '!$A$8-(12-COLUMN())</f>
        <v>2023</v>
      </c>
    </row>
    <row r="40" spans="1:11" ht="15" customHeight="1">
      <c r="A40" s="959" t="s">
        <v>818</v>
      </c>
      <c r="B40" s="943">
        <v>36.96</v>
      </c>
      <c r="C40" s="737">
        <v>25.8</v>
      </c>
      <c r="D40" s="738" t="s">
        <v>22</v>
      </c>
      <c r="E40" s="738" t="s">
        <v>22</v>
      </c>
      <c r="F40" s="738">
        <v>71.91</v>
      </c>
      <c r="G40" s="737">
        <v>11.77</v>
      </c>
      <c r="H40" s="739">
        <v>23.13</v>
      </c>
      <c r="I40" s="858" t="s">
        <v>22</v>
      </c>
      <c r="J40" s="858" t="s">
        <v>22</v>
      </c>
      <c r="K40" s="858">
        <v>2.95</v>
      </c>
    </row>
    <row r="41" spans="1:11" s="267" customFormat="1" ht="12">
      <c r="A41" s="281" t="s">
        <v>819</v>
      </c>
      <c r="H41" s="301"/>
      <c r="I41" s="301"/>
      <c r="J41" s="301"/>
      <c r="K41" s="301"/>
    </row>
    <row r="42" spans="1:11" s="267" customFormat="1" ht="12">
      <c r="A42" s="281" t="s">
        <v>672</v>
      </c>
      <c r="H42" s="301"/>
      <c r="I42" s="301"/>
      <c r="J42" s="301"/>
      <c r="K42" s="301"/>
    </row>
    <row r="43" spans="1:11" s="267" customFormat="1" ht="12">
      <c r="A43" s="281" t="s">
        <v>690</v>
      </c>
      <c r="B43" s="269"/>
      <c r="C43" s="269"/>
      <c r="D43" s="269"/>
      <c r="E43" s="269"/>
      <c r="F43" s="269"/>
      <c r="H43" s="301"/>
      <c r="I43" s="301"/>
      <c r="J43" s="301"/>
      <c r="K43" s="301"/>
    </row>
    <row r="44" spans="1:11" ht="11.25" customHeight="1">
      <c r="A44" s="297" t="s">
        <v>820</v>
      </c>
      <c r="H44" s="11"/>
      <c r="I44" s="11"/>
      <c r="J44" s="11"/>
      <c r="K44" s="11"/>
    </row>
    <row r="45" spans="1:11" ht="11.25" customHeight="1">
      <c r="A45" s="297" t="s">
        <v>822</v>
      </c>
      <c r="H45" s="11"/>
      <c r="I45" s="11"/>
      <c r="J45" s="11"/>
      <c r="K45" s="11"/>
    </row>
    <row r="46" spans="1:11" ht="11.25" customHeight="1">
      <c r="A46" s="297" t="s">
        <v>53</v>
      </c>
      <c r="B46" s="23"/>
      <c r="C46" s="23"/>
      <c r="D46" s="23"/>
      <c r="E46" s="23"/>
      <c r="F46" s="23"/>
      <c r="H46" s="11"/>
      <c r="I46" s="11"/>
      <c r="J46" s="11"/>
      <c r="K46" s="11"/>
    </row>
    <row r="47" spans="1:11" ht="15" customHeight="1">
      <c r="A47" s="31"/>
      <c r="H47" s="11"/>
      <c r="I47" s="11"/>
      <c r="J47" s="11"/>
      <c r="K47" s="11"/>
    </row>
    <row r="48" spans="1:11" ht="15" customHeight="1">
      <c r="A48" s="371" t="s">
        <v>823</v>
      </c>
      <c r="G48" s="11"/>
      <c r="H48" s="11"/>
      <c r="I48" s="11"/>
      <c r="J48" s="11"/>
      <c r="K48" s="348" t="s">
        <v>1210</v>
      </c>
    </row>
    <row r="49" spans="1:11" ht="15" customHeight="1">
      <c r="A49" s="295" t="s">
        <v>824</v>
      </c>
      <c r="B49" s="11"/>
      <c r="E49" s="204"/>
      <c r="F49" s="45"/>
      <c r="G49" s="45"/>
      <c r="H49" s="45"/>
      <c r="I49" s="30"/>
      <c r="J49" s="30"/>
      <c r="K49" s="292" t="s">
        <v>1212</v>
      </c>
    </row>
    <row r="50" spans="1:11" ht="15" customHeight="1">
      <c r="A50" s="429" t="s">
        <v>327</v>
      </c>
      <c r="B50" s="439">
        <f>'表紙 '!$A$8-(12-COLUMN())</f>
        <v>2014</v>
      </c>
      <c r="C50" s="439">
        <f>'表紙 '!$A$8-(12-COLUMN())</f>
        <v>2015</v>
      </c>
      <c r="D50" s="439">
        <f>'表紙 '!$A$8-(12-COLUMN())</f>
        <v>2016</v>
      </c>
      <c r="E50" s="440">
        <f>'表紙 '!$A$8-(12-COLUMN())</f>
        <v>2017</v>
      </c>
      <c r="F50" s="440">
        <f>'表紙 '!$A$8-(12-COLUMN())</f>
        <v>2018</v>
      </c>
      <c r="G50" s="440">
        <f>'表紙 '!$A$8-(12-COLUMN())</f>
        <v>2019</v>
      </c>
      <c r="H50" s="440">
        <f>'表紙 '!$A$8-(12-COLUMN())</f>
        <v>2020</v>
      </c>
      <c r="I50" s="440">
        <f>'表紙 '!$A$8-(12-COLUMN())</f>
        <v>2021</v>
      </c>
      <c r="J50" s="440">
        <f>'表紙 '!$A$8-(12-COLUMN())</f>
        <v>2022</v>
      </c>
      <c r="K50" s="440">
        <f>'表紙 '!$A$8-(12-COLUMN())</f>
        <v>2023</v>
      </c>
    </row>
    <row r="51" spans="1:11" ht="15" customHeight="1">
      <c r="A51" s="959" t="s">
        <v>825</v>
      </c>
      <c r="B51" s="736">
        <v>0.99</v>
      </c>
      <c r="C51" s="736">
        <v>1.03</v>
      </c>
      <c r="D51" s="779">
        <v>0.71</v>
      </c>
      <c r="E51" s="779">
        <v>0.6</v>
      </c>
      <c r="F51" s="779">
        <v>0.57999999999999996</v>
      </c>
      <c r="G51" s="736">
        <v>0.49</v>
      </c>
      <c r="H51" s="732">
        <v>0.47</v>
      </c>
      <c r="I51" s="736">
        <v>0.34</v>
      </c>
      <c r="J51" s="856">
        <v>0.53</v>
      </c>
      <c r="K51" s="856">
        <v>0.54</v>
      </c>
    </row>
    <row r="52" spans="1:11" s="267" customFormat="1" ht="12">
      <c r="A52" s="281" t="s">
        <v>528</v>
      </c>
      <c r="D52" s="301"/>
      <c r="E52" s="301"/>
      <c r="F52" s="301"/>
      <c r="G52" s="301"/>
      <c r="H52" s="301"/>
      <c r="I52" s="301"/>
      <c r="J52" s="301"/>
      <c r="K52" s="301"/>
    </row>
    <row r="53" spans="1:11" s="267" customFormat="1" ht="12">
      <c r="A53" s="281" t="s">
        <v>672</v>
      </c>
    </row>
    <row r="54" spans="1:11" ht="11.25" customHeight="1">
      <c r="A54" s="297" t="s">
        <v>165</v>
      </c>
      <c r="D54" s="11"/>
      <c r="E54" s="11"/>
      <c r="F54" s="11"/>
      <c r="G54" s="11"/>
      <c r="H54" s="11"/>
      <c r="I54" s="11"/>
      <c r="J54" s="11"/>
      <c r="K54" s="11"/>
    </row>
    <row r="55" spans="1:11" ht="11.25" customHeight="1">
      <c r="A55" s="297" t="s">
        <v>52</v>
      </c>
    </row>
    <row r="56" spans="1:11" ht="15" customHeight="1">
      <c r="A56" s="31"/>
    </row>
    <row r="57" spans="1:11" ht="15" customHeight="1">
      <c r="A57" s="20"/>
    </row>
    <row r="58" spans="1:11" ht="15" customHeight="1">
      <c r="A58" s="20"/>
    </row>
    <row r="59" spans="1:11" ht="15" customHeight="1">
      <c r="A59" s="20"/>
    </row>
    <row r="60" spans="1:11" ht="15" customHeight="1">
      <c r="A60" s="20"/>
    </row>
    <row r="61" spans="1:11" ht="15" customHeight="1">
      <c r="A61" s="20"/>
    </row>
    <row r="62" spans="1:11" ht="15" customHeight="1">
      <c r="A62" s="20"/>
    </row>
    <row r="63" spans="1:11" ht="15" customHeight="1">
      <c r="A63" s="20"/>
    </row>
    <row r="64" spans="1:11" ht="15" customHeight="1">
      <c r="A64" s="20"/>
    </row>
    <row r="65" spans="1:1" ht="15" customHeight="1">
      <c r="A65" s="20"/>
    </row>
    <row r="66" spans="1:1" ht="15" customHeight="1">
      <c r="A66" s="20"/>
    </row>
    <row r="67" spans="1:1" ht="15" customHeight="1">
      <c r="A67" s="20"/>
    </row>
    <row r="68" spans="1:1" ht="15" customHeight="1">
      <c r="A68" s="20"/>
    </row>
    <row r="69" spans="1:1" ht="15" customHeight="1">
      <c r="A69" s="20"/>
    </row>
    <row r="70" spans="1:1" ht="15" customHeight="1">
      <c r="A70" s="20"/>
    </row>
    <row r="71" spans="1:1" ht="15" customHeight="1">
      <c r="A71" s="20"/>
    </row>
    <row r="72" spans="1:1" ht="15" customHeight="1">
      <c r="A72" s="20"/>
    </row>
    <row r="73" spans="1:1" ht="15" customHeight="1">
      <c r="A73" s="20"/>
    </row>
    <row r="74" spans="1:1" ht="15" customHeight="1">
      <c r="A74" s="20"/>
    </row>
    <row r="75" spans="1:1" ht="15" customHeight="1">
      <c r="A75" s="20"/>
    </row>
    <row r="76" spans="1:1" ht="15" customHeight="1">
      <c r="A76" s="20"/>
    </row>
    <row r="77" spans="1:1" ht="15" customHeight="1">
      <c r="A77" s="20"/>
    </row>
    <row r="78" spans="1:1" ht="15" customHeight="1">
      <c r="A78" s="20"/>
    </row>
    <row r="79" spans="1:1" ht="15" customHeight="1">
      <c r="A79" s="20"/>
    </row>
    <row r="80" spans="1:1" ht="15" customHeight="1">
      <c r="A80" s="20"/>
    </row>
    <row r="81" spans="1:1" ht="15" customHeight="1">
      <c r="A81" s="20"/>
    </row>
    <row r="82" spans="1:1" ht="15" customHeight="1">
      <c r="A82" s="20"/>
    </row>
    <row r="83" spans="1:1" ht="15" customHeight="1">
      <c r="A83" s="20"/>
    </row>
    <row r="84" spans="1:1" ht="15" customHeight="1">
      <c r="A84" s="20"/>
    </row>
    <row r="85" spans="1:1" ht="15" customHeight="1">
      <c r="A85" s="20"/>
    </row>
    <row r="86" spans="1:1" ht="15" customHeight="1">
      <c r="A86" s="20"/>
    </row>
    <row r="87" spans="1:1" ht="15" customHeight="1">
      <c r="A87" s="20"/>
    </row>
    <row r="88" spans="1:1" ht="15" customHeight="1">
      <c r="A88" s="20"/>
    </row>
    <row r="89" spans="1:1" ht="15" customHeight="1">
      <c r="A89" s="20"/>
    </row>
    <row r="90" spans="1:1" ht="15" customHeight="1">
      <c r="A90" s="20"/>
    </row>
    <row r="91" spans="1:1" ht="15" customHeight="1">
      <c r="A91" s="20"/>
    </row>
  </sheetData>
  <mergeCells count="2">
    <mergeCell ref="A24:K24"/>
    <mergeCell ref="A27:K27"/>
  </mergeCells>
  <phoneticPr fontId="12"/>
  <printOptions gridLinesSet="0"/>
  <pageMargins left="0.59055118110236227" right="0.59055118110236227" top="0.59055118110236227" bottom="0.39370078740157483" header="0.51181102362204722" footer="0.31496062992125984"/>
  <pageSetup paperSize="9" scale="83"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120"/>
  <sheetViews>
    <sheetView zoomScaleNormal="100" workbookViewId="0"/>
  </sheetViews>
  <sheetFormatPr defaultRowHeight="15" customHeight="1"/>
  <cols>
    <col min="1" max="1" width="4.125" style="1" customWidth="1"/>
    <col min="2" max="2" width="2.125" style="1" customWidth="1"/>
    <col min="3" max="3" width="33.25" style="1" customWidth="1"/>
    <col min="4" max="12" width="10.625" style="1" customWidth="1"/>
    <col min="13" max="13" width="11.125" style="1" customWidth="1"/>
    <col min="14" max="16384" width="9" style="1"/>
  </cols>
  <sheetData>
    <row r="1" spans="1:13" ht="21.75" customHeight="1">
      <c r="A1" s="1035" t="s">
        <v>826</v>
      </c>
      <c r="B1" s="155"/>
      <c r="D1" s="850"/>
      <c r="E1" s="202"/>
      <c r="K1" s="1051"/>
    </row>
    <row r="2" spans="1:13" ht="14.25" customHeight="1">
      <c r="A2" s="926" t="s">
        <v>827</v>
      </c>
      <c r="B2" s="270"/>
      <c r="C2" s="20"/>
      <c r="D2" s="20"/>
      <c r="E2" s="20"/>
    </row>
    <row r="3" spans="1:13" ht="7.5" customHeight="1">
      <c r="A3" s="270"/>
      <c r="B3" s="270"/>
      <c r="C3" s="20"/>
      <c r="D3" s="20"/>
      <c r="E3" s="20"/>
    </row>
    <row r="4" spans="1:13" ht="21" customHeight="1">
      <c r="A4" s="1036" t="s">
        <v>828</v>
      </c>
      <c r="B4" s="88"/>
      <c r="C4" s="20"/>
      <c r="D4" s="20"/>
      <c r="E4" s="20"/>
      <c r="G4" s="79"/>
      <c r="H4" s="79"/>
      <c r="I4" s="79"/>
      <c r="J4" s="79"/>
      <c r="K4" s="349"/>
      <c r="L4" s="349"/>
      <c r="M4" s="1037" t="s">
        <v>1214</v>
      </c>
    </row>
    <row r="5" spans="1:13" ht="19.5" customHeight="1">
      <c r="A5" s="75" t="s">
        <v>111</v>
      </c>
      <c r="B5" s="297"/>
      <c r="C5" s="20"/>
      <c r="D5" s="20"/>
      <c r="F5" s="38"/>
      <c r="G5" s="79"/>
      <c r="H5" s="79"/>
      <c r="I5" s="79"/>
      <c r="J5" s="79"/>
      <c r="K5" s="304"/>
      <c r="L5" s="304"/>
      <c r="M5" s="365" t="s">
        <v>829</v>
      </c>
    </row>
    <row r="6" spans="1:13" ht="15" customHeight="1">
      <c r="A6" s="1475" t="s">
        <v>831</v>
      </c>
      <c r="B6" s="1499"/>
      <c r="C6" s="1476"/>
      <c r="D6" s="413">
        <f>'表紙 '!$A$8-(14-COLUMN())</f>
        <v>2014</v>
      </c>
      <c r="E6" s="413">
        <f>'表紙 '!$A$8-(14-COLUMN())</f>
        <v>2015</v>
      </c>
      <c r="F6" s="413">
        <f>'表紙 '!$A$8-(14-COLUMN())</f>
        <v>2016</v>
      </c>
      <c r="G6" s="413">
        <f>'表紙 '!$A$8-(14-COLUMN())</f>
        <v>2017</v>
      </c>
      <c r="H6" s="413">
        <f>'表紙 '!$A$8-(14-COLUMN())</f>
        <v>2018</v>
      </c>
      <c r="I6" s="413">
        <f>'表紙 '!$A$8-(14-COLUMN())</f>
        <v>2019</v>
      </c>
      <c r="J6" s="413">
        <f>'表紙 '!$A$8-(14-COLUMN())</f>
        <v>2020</v>
      </c>
      <c r="K6" s="413">
        <f>'表紙 '!$A$8-(14-COLUMN())</f>
        <v>2021</v>
      </c>
      <c r="L6" s="413">
        <f>'表紙 '!$A$8-(14-COLUMN())</f>
        <v>2022</v>
      </c>
      <c r="M6" s="413">
        <f>'表紙 '!$A$8-(14-COLUMN())</f>
        <v>2023</v>
      </c>
    </row>
    <row r="7" spans="1:13" ht="13.5">
      <c r="A7" s="442" t="s">
        <v>341</v>
      </c>
      <c r="B7" s="443"/>
      <c r="C7" s="508"/>
      <c r="D7" s="413"/>
      <c r="E7" s="413"/>
      <c r="F7" s="413"/>
      <c r="G7" s="413"/>
      <c r="H7" s="413"/>
      <c r="I7" s="413"/>
      <c r="J7" s="413"/>
      <c r="K7" s="413"/>
      <c r="L7" s="413"/>
      <c r="M7" s="413"/>
    </row>
    <row r="8" spans="1:13" ht="13.5">
      <c r="A8" s="420"/>
      <c r="B8" s="444" t="s">
        <v>832</v>
      </c>
      <c r="C8" s="445"/>
      <c r="D8" s="305">
        <v>1203533</v>
      </c>
      <c r="E8" s="305">
        <v>1216657</v>
      </c>
      <c r="F8" s="306">
        <v>1239443</v>
      </c>
      <c r="G8" s="306">
        <v>1274576</v>
      </c>
      <c r="H8" s="306">
        <v>1312503</v>
      </c>
      <c r="I8" s="306">
        <v>1317528</v>
      </c>
      <c r="J8" s="305">
        <v>1350283</v>
      </c>
      <c r="K8" s="136">
        <v>1408369</v>
      </c>
      <c r="L8" s="136">
        <v>1434662</v>
      </c>
      <c r="M8" s="1274">
        <v>1440926</v>
      </c>
    </row>
    <row r="9" spans="1:13" ht="9.75" customHeight="1">
      <c r="A9" s="420"/>
      <c r="B9" s="446" t="s">
        <v>833</v>
      </c>
      <c r="C9" s="447"/>
      <c r="D9" s="159"/>
      <c r="E9" s="159"/>
      <c r="F9" s="160"/>
      <c r="G9" s="160"/>
      <c r="H9" s="160"/>
      <c r="I9" s="160"/>
      <c r="J9" s="159"/>
      <c r="K9" s="129"/>
      <c r="L9" s="129"/>
      <c r="M9" s="1275"/>
    </row>
    <row r="10" spans="1:13" ht="13.5">
      <c r="A10" s="420"/>
      <c r="B10" s="416"/>
      <c r="C10" s="448" t="s">
        <v>834</v>
      </c>
      <c r="D10" s="161">
        <v>877264</v>
      </c>
      <c r="E10" s="161">
        <v>852268</v>
      </c>
      <c r="F10" s="162">
        <v>828159</v>
      </c>
      <c r="G10" s="162">
        <v>809488</v>
      </c>
      <c r="H10" s="162">
        <v>917270</v>
      </c>
      <c r="I10" s="162">
        <v>917282</v>
      </c>
      <c r="J10" s="161">
        <v>922805</v>
      </c>
      <c r="K10" s="131">
        <v>939532</v>
      </c>
      <c r="L10" s="131">
        <v>935634</v>
      </c>
      <c r="M10" s="859">
        <v>939193</v>
      </c>
    </row>
    <row r="11" spans="1:13" s="982" customFormat="1" ht="8.25" customHeight="1">
      <c r="A11" s="976"/>
      <c r="B11" s="977"/>
      <c r="C11" s="978" t="s">
        <v>835</v>
      </c>
      <c r="D11" s="979"/>
      <c r="E11" s="979"/>
      <c r="F11" s="980"/>
      <c r="G11" s="980"/>
      <c r="H11" s="980"/>
      <c r="I11" s="980"/>
      <c r="J11" s="979"/>
      <c r="K11" s="981"/>
      <c r="L11" s="981"/>
      <c r="M11" s="1276"/>
    </row>
    <row r="12" spans="1:13" ht="13.5">
      <c r="A12" s="420"/>
      <c r="B12" s="416"/>
      <c r="C12" s="448" t="s">
        <v>837</v>
      </c>
      <c r="D12" s="161">
        <v>3403436</v>
      </c>
      <c r="E12" s="161">
        <v>3423786</v>
      </c>
      <c r="F12" s="162">
        <v>3434341</v>
      </c>
      <c r="G12" s="162">
        <v>3457599</v>
      </c>
      <c r="H12" s="162">
        <v>3609621</v>
      </c>
      <c r="I12" s="162">
        <v>3636248</v>
      </c>
      <c r="J12" s="161">
        <v>3670128</v>
      </c>
      <c r="K12" s="131">
        <v>3719877</v>
      </c>
      <c r="L12" s="131">
        <v>3752857</v>
      </c>
      <c r="M12" s="859">
        <v>3800004</v>
      </c>
    </row>
    <row r="13" spans="1:13" s="988" customFormat="1" ht="8.25" customHeight="1">
      <c r="A13" s="983"/>
      <c r="B13" s="984"/>
      <c r="C13" s="978" t="s">
        <v>838</v>
      </c>
      <c r="D13" s="985"/>
      <c r="E13" s="985"/>
      <c r="F13" s="986"/>
      <c r="G13" s="986"/>
      <c r="H13" s="986"/>
      <c r="I13" s="986"/>
      <c r="J13" s="985"/>
      <c r="K13" s="987"/>
      <c r="L13" s="987"/>
      <c r="M13" s="1277"/>
    </row>
    <row r="14" spans="1:13" ht="13.5">
      <c r="A14" s="451"/>
      <c r="B14" s="416"/>
      <c r="C14" s="448" t="s">
        <v>840</v>
      </c>
      <c r="D14" s="161">
        <v>2526171</v>
      </c>
      <c r="E14" s="161">
        <v>2571517</v>
      </c>
      <c r="F14" s="162">
        <v>2606182</v>
      </c>
      <c r="G14" s="162">
        <v>2648110</v>
      </c>
      <c r="H14" s="162">
        <v>2692351</v>
      </c>
      <c r="I14" s="162">
        <v>2718966</v>
      </c>
      <c r="J14" s="161">
        <v>2747322</v>
      </c>
      <c r="K14" s="131">
        <v>2780345</v>
      </c>
      <c r="L14" s="131">
        <v>2817222</v>
      </c>
      <c r="M14" s="859">
        <v>2860810</v>
      </c>
    </row>
    <row r="15" spans="1:13" s="988" customFormat="1" ht="10.5" customHeight="1">
      <c r="A15" s="989"/>
      <c r="B15" s="984"/>
      <c r="C15" s="978" t="s">
        <v>842</v>
      </c>
      <c r="D15" s="985"/>
      <c r="E15" s="985"/>
      <c r="F15" s="986"/>
      <c r="G15" s="986"/>
      <c r="H15" s="986"/>
      <c r="I15" s="986"/>
      <c r="J15" s="985"/>
      <c r="K15" s="987"/>
      <c r="L15" s="987"/>
      <c r="M15" s="1277"/>
    </row>
    <row r="16" spans="1:13" ht="13.5">
      <c r="A16" s="420"/>
      <c r="B16" s="442"/>
      <c r="C16" s="452" t="s">
        <v>844</v>
      </c>
      <c r="D16" s="161">
        <v>82218</v>
      </c>
      <c r="E16" s="161">
        <v>133901</v>
      </c>
      <c r="F16" s="162">
        <v>179717</v>
      </c>
      <c r="G16" s="162">
        <v>217657</v>
      </c>
      <c r="H16" s="162">
        <v>134254</v>
      </c>
      <c r="I16" s="162">
        <v>141843</v>
      </c>
      <c r="J16" s="161">
        <v>156949</v>
      </c>
      <c r="K16" s="131">
        <v>183616</v>
      </c>
      <c r="L16" s="131">
        <v>201919</v>
      </c>
      <c r="M16" s="859">
        <v>194128</v>
      </c>
    </row>
    <row r="17" spans="1:13" ht="8.25" customHeight="1">
      <c r="A17" s="420"/>
      <c r="B17" s="449"/>
      <c r="C17" s="450" t="s">
        <v>846</v>
      </c>
      <c r="D17" s="161"/>
      <c r="E17" s="161"/>
      <c r="F17" s="162"/>
      <c r="G17" s="162"/>
      <c r="H17" s="162"/>
      <c r="I17" s="162"/>
      <c r="J17" s="161"/>
      <c r="K17" s="131"/>
      <c r="L17" s="131"/>
      <c r="M17" s="859"/>
    </row>
    <row r="18" spans="1:13" ht="13.5">
      <c r="A18" s="420"/>
      <c r="B18" s="442"/>
      <c r="C18" s="452" t="s">
        <v>847</v>
      </c>
      <c r="D18" s="161">
        <v>105023</v>
      </c>
      <c r="E18" s="161">
        <v>108405</v>
      </c>
      <c r="F18" s="162">
        <v>101641</v>
      </c>
      <c r="G18" s="162">
        <v>94715</v>
      </c>
      <c r="H18" s="162">
        <v>97698</v>
      </c>
      <c r="I18" s="162">
        <v>88575</v>
      </c>
      <c r="J18" s="161">
        <v>86984</v>
      </c>
      <c r="K18" s="131">
        <v>78902</v>
      </c>
      <c r="L18" s="131">
        <v>78205</v>
      </c>
      <c r="M18" s="859">
        <v>74887</v>
      </c>
    </row>
    <row r="19" spans="1:13" ht="9.75" customHeight="1">
      <c r="A19" s="420"/>
      <c r="B19" s="453"/>
      <c r="C19" s="454" t="s">
        <v>848</v>
      </c>
      <c r="D19" s="161"/>
      <c r="E19" s="161"/>
      <c r="F19" s="162"/>
      <c r="G19" s="162"/>
      <c r="H19" s="162"/>
      <c r="I19" s="162"/>
      <c r="J19" s="161"/>
      <c r="K19" s="131"/>
      <c r="L19" s="131"/>
      <c r="M19" s="859"/>
    </row>
    <row r="20" spans="1:13" ht="13.5">
      <c r="A20" s="420"/>
      <c r="B20" s="416"/>
      <c r="C20" s="448" t="s">
        <v>346</v>
      </c>
      <c r="D20" s="161">
        <v>139025</v>
      </c>
      <c r="E20" s="161">
        <v>122082</v>
      </c>
      <c r="F20" s="162">
        <v>129925</v>
      </c>
      <c r="G20" s="162">
        <v>152714</v>
      </c>
      <c r="H20" s="162">
        <v>163279</v>
      </c>
      <c r="I20" s="162">
        <v>169827</v>
      </c>
      <c r="J20" s="161">
        <v>183544</v>
      </c>
      <c r="K20" s="131">
        <v>206318</v>
      </c>
      <c r="L20" s="131">
        <v>218902</v>
      </c>
      <c r="M20" s="859">
        <v>232716</v>
      </c>
    </row>
    <row r="21" spans="1:13" ht="9.75" customHeight="1">
      <c r="A21" s="420"/>
      <c r="B21" s="449"/>
      <c r="C21" s="450" t="s">
        <v>849</v>
      </c>
      <c r="D21" s="161"/>
      <c r="E21" s="161"/>
      <c r="F21" s="162"/>
      <c r="G21" s="162"/>
      <c r="H21" s="162"/>
      <c r="I21" s="162"/>
      <c r="J21" s="161"/>
      <c r="K21" s="131"/>
      <c r="L21" s="131"/>
      <c r="M21" s="859"/>
    </row>
    <row r="22" spans="1:13" ht="13.5">
      <c r="A22" s="420"/>
      <c r="B22" s="442"/>
      <c r="C22" s="452" t="s">
        <v>850</v>
      </c>
      <c r="D22" s="161">
        <v>64596</v>
      </c>
      <c r="E22" s="161">
        <v>55268</v>
      </c>
      <c r="F22" s="162">
        <v>66774</v>
      </c>
      <c r="G22" s="162">
        <v>88173</v>
      </c>
      <c r="H22" s="162">
        <v>92327</v>
      </c>
      <c r="I22" s="162">
        <v>101688</v>
      </c>
      <c r="J22" s="161">
        <v>111661</v>
      </c>
      <c r="K22" s="131">
        <v>119946</v>
      </c>
      <c r="L22" s="131">
        <v>115637</v>
      </c>
      <c r="M22" s="859">
        <v>118479</v>
      </c>
    </row>
    <row r="23" spans="1:13" ht="10.5" customHeight="1">
      <c r="A23" s="420"/>
      <c r="B23" s="453"/>
      <c r="C23" s="454" t="s">
        <v>851</v>
      </c>
      <c r="D23" s="161"/>
      <c r="E23" s="161"/>
      <c r="F23" s="162"/>
      <c r="G23" s="162"/>
      <c r="H23" s="162"/>
      <c r="I23" s="162"/>
      <c r="J23" s="161"/>
      <c r="K23" s="131"/>
      <c r="L23" s="131"/>
      <c r="M23" s="859"/>
    </row>
    <row r="24" spans="1:13" ht="13.5">
      <c r="A24" s="420"/>
      <c r="B24" s="416"/>
      <c r="C24" s="448" t="s">
        <v>347</v>
      </c>
      <c r="D24" s="161">
        <v>9481</v>
      </c>
      <c r="E24" s="161">
        <v>5369</v>
      </c>
      <c r="F24" s="162" t="s">
        <v>22</v>
      </c>
      <c r="G24" s="162" t="s">
        <v>22</v>
      </c>
      <c r="H24" s="162" t="s">
        <v>22</v>
      </c>
      <c r="I24" s="162" t="s">
        <v>22</v>
      </c>
      <c r="J24" s="161" t="s">
        <v>22</v>
      </c>
      <c r="K24" s="131" t="s">
        <v>22</v>
      </c>
      <c r="L24" s="131" t="s">
        <v>22</v>
      </c>
      <c r="M24" s="859" t="s">
        <v>22</v>
      </c>
    </row>
    <row r="25" spans="1:13" s="982" customFormat="1" ht="11.25" customHeight="1">
      <c r="A25" s="976"/>
      <c r="B25" s="990"/>
      <c r="C25" s="991" t="s">
        <v>852</v>
      </c>
      <c r="D25" s="979"/>
      <c r="E25" s="979"/>
      <c r="F25" s="980"/>
      <c r="G25" s="980"/>
      <c r="H25" s="980"/>
      <c r="I25" s="980"/>
      <c r="J25" s="979"/>
      <c r="K25" s="981"/>
      <c r="L25" s="981"/>
      <c r="M25" s="1276"/>
    </row>
    <row r="26" spans="1:13" ht="13.5">
      <c r="A26" s="420"/>
      <c r="B26" s="455"/>
      <c r="C26" s="456" t="s">
        <v>348</v>
      </c>
      <c r="D26" s="161">
        <v>23633</v>
      </c>
      <c r="E26" s="161">
        <v>16557</v>
      </c>
      <c r="F26" s="161">
        <v>17586</v>
      </c>
      <c r="G26" s="161">
        <v>19359</v>
      </c>
      <c r="H26" s="161">
        <v>18362</v>
      </c>
      <c r="I26" s="162">
        <v>16262</v>
      </c>
      <c r="J26" s="161">
        <v>24181</v>
      </c>
      <c r="K26" s="131">
        <v>23419</v>
      </c>
      <c r="L26" s="131">
        <v>23193</v>
      </c>
      <c r="M26" s="859">
        <v>28645</v>
      </c>
    </row>
    <row r="27" spans="1:13" s="988" customFormat="1" ht="10.5" customHeight="1">
      <c r="A27" s="983"/>
      <c r="B27" s="992"/>
      <c r="C27" s="993" t="s">
        <v>853</v>
      </c>
      <c r="D27" s="985"/>
      <c r="E27" s="985"/>
      <c r="F27" s="986"/>
      <c r="G27" s="986"/>
      <c r="H27" s="986"/>
      <c r="I27" s="986"/>
      <c r="J27" s="985"/>
      <c r="K27" s="987"/>
      <c r="L27" s="987"/>
      <c r="M27" s="1277"/>
    </row>
    <row r="28" spans="1:13" ht="13.5">
      <c r="A28" s="420"/>
      <c r="B28" s="442"/>
      <c r="C28" s="452" t="s">
        <v>855</v>
      </c>
      <c r="D28" s="161">
        <v>33580</v>
      </c>
      <c r="E28" s="161">
        <v>37561</v>
      </c>
      <c r="F28" s="162">
        <v>38211</v>
      </c>
      <c r="G28" s="162">
        <v>37319</v>
      </c>
      <c r="H28" s="162">
        <v>44567</v>
      </c>
      <c r="I28" s="162">
        <v>44781</v>
      </c>
      <c r="J28" s="161">
        <v>40302</v>
      </c>
      <c r="K28" s="131">
        <v>39231</v>
      </c>
      <c r="L28" s="131">
        <v>48324</v>
      </c>
      <c r="M28" s="859">
        <v>50075</v>
      </c>
    </row>
    <row r="29" spans="1:13" s="988" customFormat="1" ht="10.5" customHeight="1">
      <c r="A29" s="983"/>
      <c r="B29" s="994"/>
      <c r="C29" s="995" t="s">
        <v>856</v>
      </c>
      <c r="D29" s="985"/>
      <c r="E29" s="985"/>
      <c r="F29" s="986"/>
      <c r="G29" s="986"/>
      <c r="H29" s="986"/>
      <c r="I29" s="986"/>
      <c r="J29" s="985"/>
      <c r="K29" s="987"/>
      <c r="L29" s="987"/>
      <c r="M29" s="1277"/>
    </row>
    <row r="30" spans="1:13" ht="13.5">
      <c r="A30" s="420"/>
      <c r="B30" s="442"/>
      <c r="C30" s="452" t="s">
        <v>857</v>
      </c>
      <c r="D30" s="161">
        <v>7733</v>
      </c>
      <c r="E30" s="161">
        <v>7325</v>
      </c>
      <c r="F30" s="162">
        <v>7352</v>
      </c>
      <c r="G30" s="162">
        <v>7862</v>
      </c>
      <c r="H30" s="162">
        <v>8021</v>
      </c>
      <c r="I30" s="162">
        <v>7094</v>
      </c>
      <c r="J30" s="161">
        <v>7398</v>
      </c>
      <c r="K30" s="131">
        <v>23720</v>
      </c>
      <c r="L30" s="131">
        <v>31746</v>
      </c>
      <c r="M30" s="859">
        <v>35517</v>
      </c>
    </row>
    <row r="31" spans="1:13" s="988" customFormat="1" ht="10.5" customHeight="1">
      <c r="A31" s="983"/>
      <c r="B31" s="992"/>
      <c r="C31" s="993" t="s">
        <v>858</v>
      </c>
      <c r="D31" s="985"/>
      <c r="E31" s="985"/>
      <c r="F31" s="986"/>
      <c r="G31" s="986"/>
      <c r="H31" s="986"/>
      <c r="I31" s="986"/>
      <c r="J31" s="985"/>
      <c r="K31" s="987"/>
      <c r="L31" s="987"/>
      <c r="M31" s="1277"/>
    </row>
    <row r="32" spans="1:13" ht="13.5">
      <c r="A32" s="420"/>
      <c r="B32" s="444" t="s">
        <v>21</v>
      </c>
      <c r="C32" s="445"/>
      <c r="D32" s="305">
        <v>275918</v>
      </c>
      <c r="E32" s="305">
        <v>292736</v>
      </c>
      <c r="F32" s="306">
        <v>278633</v>
      </c>
      <c r="G32" s="306">
        <v>314181</v>
      </c>
      <c r="H32" s="306">
        <v>260624</v>
      </c>
      <c r="I32" s="306">
        <v>275404</v>
      </c>
      <c r="J32" s="305">
        <v>245342</v>
      </c>
      <c r="K32" s="136">
        <v>251668</v>
      </c>
      <c r="L32" s="136">
        <v>370655</v>
      </c>
      <c r="M32" s="1274">
        <v>414509</v>
      </c>
    </row>
    <row r="33" spans="1:13" ht="10.5" customHeight="1">
      <c r="A33" s="420"/>
      <c r="B33" s="459" t="s">
        <v>859</v>
      </c>
      <c r="C33" s="460"/>
      <c r="D33" s="159"/>
      <c r="E33" s="159"/>
      <c r="F33" s="160"/>
      <c r="G33" s="160"/>
      <c r="H33" s="160"/>
      <c r="I33" s="160"/>
      <c r="J33" s="159"/>
      <c r="K33" s="129"/>
      <c r="L33" s="129"/>
      <c r="M33" s="1275"/>
    </row>
    <row r="34" spans="1:13" ht="13.5">
      <c r="A34" s="420"/>
      <c r="B34" s="442"/>
      <c r="C34" s="452" t="s">
        <v>860</v>
      </c>
      <c r="D34" s="161">
        <v>174379</v>
      </c>
      <c r="E34" s="161">
        <v>193128</v>
      </c>
      <c r="F34" s="162">
        <v>173746</v>
      </c>
      <c r="G34" s="162">
        <v>200166</v>
      </c>
      <c r="H34" s="162">
        <v>142934</v>
      </c>
      <c r="I34" s="162">
        <v>163419</v>
      </c>
      <c r="J34" s="161">
        <v>132310</v>
      </c>
      <c r="K34" s="131">
        <v>105602</v>
      </c>
      <c r="L34" s="131">
        <v>165463</v>
      </c>
      <c r="M34" s="859">
        <v>225039</v>
      </c>
    </row>
    <row r="35" spans="1:13" ht="9.75" customHeight="1">
      <c r="A35" s="420"/>
      <c r="B35" s="453"/>
      <c r="C35" s="454" t="s">
        <v>861</v>
      </c>
      <c r="D35" s="161"/>
      <c r="E35" s="161"/>
      <c r="F35" s="162"/>
      <c r="G35" s="162"/>
      <c r="H35" s="162"/>
      <c r="I35" s="162"/>
      <c r="J35" s="161"/>
      <c r="K35" s="131"/>
      <c r="L35" s="131"/>
      <c r="M35" s="859"/>
    </row>
    <row r="36" spans="1:13" ht="13.5">
      <c r="A36" s="420"/>
      <c r="B36" s="416"/>
      <c r="C36" s="448" t="s">
        <v>862</v>
      </c>
      <c r="D36" s="161">
        <v>53991</v>
      </c>
      <c r="E36" s="161">
        <v>55745</v>
      </c>
      <c r="F36" s="162">
        <v>57193</v>
      </c>
      <c r="G36" s="162">
        <v>61984</v>
      </c>
      <c r="H36" s="162">
        <v>64995</v>
      </c>
      <c r="I36" s="162">
        <v>65538</v>
      </c>
      <c r="J36" s="161">
        <v>72019</v>
      </c>
      <c r="K36" s="131" t="s">
        <v>22</v>
      </c>
      <c r="L36" s="131" t="s">
        <v>22</v>
      </c>
      <c r="M36" s="859" t="s">
        <v>22</v>
      </c>
    </row>
    <row r="37" spans="1:13" ht="11.25" customHeight="1">
      <c r="A37" s="420"/>
      <c r="B37" s="453"/>
      <c r="C37" s="454" t="s">
        <v>863</v>
      </c>
      <c r="D37" s="161"/>
      <c r="E37" s="161"/>
      <c r="F37" s="162"/>
      <c r="G37" s="162"/>
      <c r="H37" s="162"/>
      <c r="I37" s="162"/>
      <c r="J37" s="161"/>
      <c r="K37" s="131"/>
      <c r="L37" s="131"/>
      <c r="M37" s="859"/>
    </row>
    <row r="38" spans="1:13" ht="13.5">
      <c r="A38" s="420"/>
      <c r="B38" s="416"/>
      <c r="C38" s="448" t="s">
        <v>1413</v>
      </c>
      <c r="D38" s="161" t="s">
        <v>22</v>
      </c>
      <c r="E38" s="161" t="s">
        <v>22</v>
      </c>
      <c r="F38" s="162" t="s">
        <v>22</v>
      </c>
      <c r="G38" s="162" t="s">
        <v>22</v>
      </c>
      <c r="H38" s="162" t="s">
        <v>22</v>
      </c>
      <c r="I38" s="162" t="s">
        <v>22</v>
      </c>
      <c r="J38" s="161" t="s">
        <v>22</v>
      </c>
      <c r="K38" s="131">
        <v>80211</v>
      </c>
      <c r="L38" s="131">
        <v>79759</v>
      </c>
      <c r="M38" s="859">
        <v>85936</v>
      </c>
    </row>
    <row r="39" spans="1:13" ht="11.25" customHeight="1">
      <c r="A39" s="420"/>
      <c r="B39" s="453"/>
      <c r="C39" s="454" t="s">
        <v>1414</v>
      </c>
      <c r="D39" s="161"/>
      <c r="E39" s="161"/>
      <c r="F39" s="162"/>
      <c r="G39" s="162"/>
      <c r="H39" s="162"/>
      <c r="I39" s="162"/>
      <c r="J39" s="161"/>
      <c r="K39" s="131"/>
      <c r="L39" s="131"/>
      <c r="M39" s="859"/>
    </row>
    <row r="40" spans="1:13" ht="13.5">
      <c r="A40" s="420"/>
      <c r="B40" s="416"/>
      <c r="C40" s="448" t="s">
        <v>1312</v>
      </c>
      <c r="D40" s="161">
        <v>22087</v>
      </c>
      <c r="E40" s="161">
        <v>19016</v>
      </c>
      <c r="F40" s="162">
        <v>23807</v>
      </c>
      <c r="G40" s="162">
        <v>28463</v>
      </c>
      <c r="H40" s="162">
        <v>36126</v>
      </c>
      <c r="I40" s="162">
        <v>31759</v>
      </c>
      <c r="J40" s="161">
        <v>27203</v>
      </c>
      <c r="K40" s="131">
        <v>29225</v>
      </c>
      <c r="L40" s="131">
        <v>62380</v>
      </c>
      <c r="M40" s="859">
        <v>47209</v>
      </c>
    </row>
    <row r="41" spans="1:13" ht="12" customHeight="1">
      <c r="A41" s="420"/>
      <c r="B41" s="453"/>
      <c r="C41" s="454" t="s">
        <v>864</v>
      </c>
      <c r="D41" s="161"/>
      <c r="E41" s="161"/>
      <c r="F41" s="162"/>
      <c r="G41" s="162"/>
      <c r="H41" s="162"/>
      <c r="I41" s="162"/>
      <c r="J41" s="161"/>
      <c r="K41" s="131"/>
      <c r="L41" s="131"/>
      <c r="M41" s="859"/>
    </row>
    <row r="42" spans="1:13" ht="13.5">
      <c r="A42" s="420"/>
      <c r="B42" s="416"/>
      <c r="C42" s="448" t="s">
        <v>865</v>
      </c>
      <c r="D42" s="161">
        <v>6189</v>
      </c>
      <c r="E42" s="161">
        <v>5473</v>
      </c>
      <c r="F42" s="162">
        <v>4760</v>
      </c>
      <c r="G42" s="162">
        <v>6681</v>
      </c>
      <c r="H42" s="162" t="s">
        <v>22</v>
      </c>
      <c r="I42" s="162" t="s">
        <v>22</v>
      </c>
      <c r="J42" s="161" t="s">
        <v>22</v>
      </c>
      <c r="K42" s="131" t="s">
        <v>22</v>
      </c>
      <c r="L42" s="131" t="s">
        <v>22</v>
      </c>
      <c r="M42" s="859" t="s">
        <v>22</v>
      </c>
    </row>
    <row r="43" spans="1:13" ht="11.25" customHeight="1">
      <c r="A43" s="420"/>
      <c r="B43" s="449"/>
      <c r="C43" s="450" t="s">
        <v>867</v>
      </c>
      <c r="D43" s="161"/>
      <c r="E43" s="161"/>
      <c r="F43" s="162"/>
      <c r="G43" s="162"/>
      <c r="H43" s="162"/>
      <c r="I43" s="162"/>
      <c r="J43" s="161"/>
      <c r="K43" s="131"/>
      <c r="L43" s="131"/>
      <c r="M43" s="859"/>
    </row>
    <row r="44" spans="1:13" ht="13.5">
      <c r="A44" s="420"/>
      <c r="B44" s="416"/>
      <c r="C44" s="448" t="s">
        <v>868</v>
      </c>
      <c r="D44" s="161">
        <v>19270</v>
      </c>
      <c r="E44" s="161">
        <v>19372</v>
      </c>
      <c r="F44" s="162">
        <v>19125</v>
      </c>
      <c r="G44" s="162">
        <v>16885</v>
      </c>
      <c r="H44" s="162">
        <v>16568</v>
      </c>
      <c r="I44" s="162">
        <v>14687</v>
      </c>
      <c r="J44" s="161">
        <v>13809</v>
      </c>
      <c r="K44" s="131">
        <v>36629</v>
      </c>
      <c r="L44" s="131">
        <v>63052</v>
      </c>
      <c r="M44" s="859">
        <v>56322</v>
      </c>
    </row>
    <row r="45" spans="1:13" ht="12" customHeight="1">
      <c r="A45" s="420"/>
      <c r="B45" s="461"/>
      <c r="C45" s="462" t="s">
        <v>869</v>
      </c>
      <c r="D45" s="177"/>
      <c r="E45" s="177"/>
      <c r="F45" s="178"/>
      <c r="G45" s="178"/>
      <c r="H45" s="178"/>
      <c r="I45" s="178"/>
      <c r="J45" s="177"/>
      <c r="K45" s="135"/>
      <c r="L45" s="135"/>
      <c r="M45" s="1278"/>
    </row>
    <row r="46" spans="1:13" ht="13.5">
      <c r="A46" s="420"/>
      <c r="B46" s="463"/>
      <c r="C46" s="464" t="s">
        <v>870</v>
      </c>
      <c r="D46" s="501">
        <v>1479451</v>
      </c>
      <c r="E46" s="501">
        <v>1509393</v>
      </c>
      <c r="F46" s="502">
        <v>1518076</v>
      </c>
      <c r="G46" s="502">
        <v>1588757</v>
      </c>
      <c r="H46" s="502">
        <v>1573127</v>
      </c>
      <c r="I46" s="502">
        <v>1592933</v>
      </c>
      <c r="J46" s="501">
        <v>1595626</v>
      </c>
      <c r="K46" s="501">
        <v>1660038</v>
      </c>
      <c r="L46" s="501">
        <v>1805318</v>
      </c>
      <c r="M46" s="501">
        <v>1855435</v>
      </c>
    </row>
    <row r="47" spans="1:13" ht="11.25" customHeight="1">
      <c r="A47" s="473"/>
      <c r="B47" s="425"/>
      <c r="C47" s="469" t="s">
        <v>871</v>
      </c>
      <c r="D47" s="411"/>
      <c r="E47" s="411"/>
      <c r="F47" s="476"/>
      <c r="G47" s="476"/>
      <c r="H47" s="476"/>
      <c r="I47" s="476"/>
      <c r="J47" s="411"/>
      <c r="K47" s="411"/>
      <c r="L47" s="411"/>
      <c r="M47" s="411"/>
    </row>
    <row r="48" spans="1:13" ht="13.5">
      <c r="A48" s="442" t="s">
        <v>455</v>
      </c>
      <c r="B48" s="509"/>
      <c r="C48" s="510"/>
      <c r="D48" s="507"/>
      <c r="E48" s="507"/>
      <c r="F48" s="507"/>
      <c r="G48" s="507"/>
      <c r="H48" s="507"/>
      <c r="I48" s="507"/>
      <c r="J48" s="507"/>
      <c r="K48" s="507"/>
      <c r="L48" s="507"/>
      <c r="M48" s="507"/>
    </row>
    <row r="49" spans="1:13" ht="13.5">
      <c r="A49" s="420"/>
      <c r="B49" s="444" t="s">
        <v>25</v>
      </c>
      <c r="C49" s="445"/>
      <c r="D49" s="305">
        <v>894920</v>
      </c>
      <c r="E49" s="305">
        <v>932709</v>
      </c>
      <c r="F49" s="306">
        <v>957518</v>
      </c>
      <c r="G49" s="306">
        <v>977860</v>
      </c>
      <c r="H49" s="306">
        <v>972937</v>
      </c>
      <c r="I49" s="306">
        <v>982083</v>
      </c>
      <c r="J49" s="305">
        <v>1006650</v>
      </c>
      <c r="K49" s="136">
        <v>1073112</v>
      </c>
      <c r="L49" s="136">
        <v>1300759</v>
      </c>
      <c r="M49" s="1274">
        <v>1235115</v>
      </c>
    </row>
    <row r="50" spans="1:13" s="988" customFormat="1" ht="11.25" customHeight="1">
      <c r="A50" s="983"/>
      <c r="B50" s="996" t="s">
        <v>872</v>
      </c>
      <c r="C50" s="997"/>
      <c r="D50" s="998"/>
      <c r="E50" s="998"/>
      <c r="F50" s="999"/>
      <c r="G50" s="999"/>
      <c r="H50" s="999"/>
      <c r="I50" s="999"/>
      <c r="J50" s="998"/>
      <c r="K50" s="1100"/>
      <c r="L50" s="1100"/>
      <c r="M50" s="1279"/>
    </row>
    <row r="51" spans="1:13" ht="13.5">
      <c r="A51" s="420"/>
      <c r="B51" s="442"/>
      <c r="C51" s="452" t="s">
        <v>874</v>
      </c>
      <c r="D51" s="161">
        <v>791756</v>
      </c>
      <c r="E51" s="161">
        <v>830013</v>
      </c>
      <c r="F51" s="162">
        <v>865651</v>
      </c>
      <c r="G51" s="162">
        <v>885189</v>
      </c>
      <c r="H51" s="162">
        <v>861504</v>
      </c>
      <c r="I51" s="162">
        <v>868213</v>
      </c>
      <c r="J51" s="161">
        <v>888777</v>
      </c>
      <c r="K51" s="131">
        <v>952074</v>
      </c>
      <c r="L51" s="131">
        <v>1175492</v>
      </c>
      <c r="M51" s="859">
        <v>1105318</v>
      </c>
    </row>
    <row r="52" spans="1:13" ht="11.25" customHeight="1">
      <c r="A52" s="420"/>
      <c r="B52" s="453"/>
      <c r="C52" s="454" t="s">
        <v>876</v>
      </c>
      <c r="D52" s="161"/>
      <c r="E52" s="161"/>
      <c r="F52" s="162"/>
      <c r="G52" s="162"/>
      <c r="H52" s="162"/>
      <c r="I52" s="162"/>
      <c r="J52" s="161"/>
      <c r="K52" s="131"/>
      <c r="L52" s="131"/>
      <c r="M52" s="859"/>
    </row>
    <row r="53" spans="1:13" ht="13.5">
      <c r="A53" s="451"/>
      <c r="B53" s="455"/>
      <c r="C53" s="456" t="s">
        <v>353</v>
      </c>
      <c r="D53" s="740">
        <v>30515</v>
      </c>
      <c r="E53" s="740">
        <v>31310</v>
      </c>
      <c r="F53" s="740">
        <v>31525</v>
      </c>
      <c r="G53" s="161">
        <v>31423</v>
      </c>
      <c r="H53" s="161">
        <v>31288</v>
      </c>
      <c r="I53" s="162">
        <v>31081</v>
      </c>
      <c r="J53" s="161">
        <v>32180</v>
      </c>
      <c r="K53" s="131">
        <v>32219</v>
      </c>
      <c r="L53" s="131">
        <v>33079</v>
      </c>
      <c r="M53" s="859">
        <v>33892</v>
      </c>
    </row>
    <row r="54" spans="1:13" ht="9.75" customHeight="1">
      <c r="A54" s="451"/>
      <c r="B54" s="453"/>
      <c r="C54" s="454" t="s">
        <v>877</v>
      </c>
      <c r="D54" s="161"/>
      <c r="E54" s="161"/>
      <c r="F54" s="162"/>
      <c r="G54" s="162"/>
      <c r="H54" s="162"/>
      <c r="I54" s="162"/>
      <c r="J54" s="161"/>
      <c r="K54" s="131"/>
      <c r="L54" s="131"/>
      <c r="M54" s="859"/>
    </row>
    <row r="55" spans="1:13" ht="13.5">
      <c r="A55" s="420"/>
      <c r="B55" s="416"/>
      <c r="C55" s="448" t="s">
        <v>354</v>
      </c>
      <c r="D55" s="161">
        <v>10239</v>
      </c>
      <c r="E55" s="161">
        <v>6124</v>
      </c>
      <c r="F55" s="162" t="s">
        <v>22</v>
      </c>
      <c r="G55" s="162" t="s">
        <v>22</v>
      </c>
      <c r="H55" s="162" t="s">
        <v>22</v>
      </c>
      <c r="I55" s="162" t="s">
        <v>22</v>
      </c>
      <c r="J55" s="161" t="s">
        <v>22</v>
      </c>
      <c r="K55" s="131" t="s">
        <v>22</v>
      </c>
      <c r="L55" s="131" t="s">
        <v>22</v>
      </c>
      <c r="M55" s="859" t="s">
        <v>22</v>
      </c>
    </row>
    <row r="56" spans="1:13" ht="11.25" customHeight="1">
      <c r="A56" s="420"/>
      <c r="B56" s="453"/>
      <c r="C56" s="454" t="s">
        <v>878</v>
      </c>
      <c r="D56" s="161"/>
      <c r="E56" s="161"/>
      <c r="F56" s="162"/>
      <c r="G56" s="162"/>
      <c r="H56" s="162"/>
      <c r="I56" s="162"/>
      <c r="J56" s="161"/>
      <c r="K56" s="131"/>
      <c r="L56" s="131"/>
      <c r="M56" s="859"/>
    </row>
    <row r="57" spans="1:13" ht="13.5">
      <c r="A57" s="420"/>
      <c r="B57" s="416"/>
      <c r="C57" s="448" t="s">
        <v>355</v>
      </c>
      <c r="D57" s="161">
        <v>5872</v>
      </c>
      <c r="E57" s="161">
        <v>6107</v>
      </c>
      <c r="F57" s="162" t="s">
        <v>22</v>
      </c>
      <c r="G57" s="162" t="s">
        <v>22</v>
      </c>
      <c r="H57" s="162" t="s">
        <v>22</v>
      </c>
      <c r="I57" s="162" t="s">
        <v>22</v>
      </c>
      <c r="J57" s="161" t="s">
        <v>22</v>
      </c>
      <c r="K57" s="131" t="s">
        <v>22</v>
      </c>
      <c r="L57" s="131" t="s">
        <v>22</v>
      </c>
      <c r="M57" s="859" t="s">
        <v>22</v>
      </c>
    </row>
    <row r="58" spans="1:13" ht="11.25" customHeight="1">
      <c r="A58" s="420"/>
      <c r="B58" s="453"/>
      <c r="C58" s="454" t="s">
        <v>880</v>
      </c>
      <c r="D58" s="161"/>
      <c r="E58" s="161"/>
      <c r="F58" s="162"/>
      <c r="G58" s="162"/>
      <c r="H58" s="162"/>
      <c r="I58" s="162"/>
      <c r="J58" s="161"/>
      <c r="K58" s="131"/>
      <c r="L58" s="131"/>
      <c r="M58" s="859"/>
    </row>
    <row r="59" spans="1:13" ht="13.5">
      <c r="A59" s="420"/>
      <c r="B59" s="442"/>
      <c r="C59" s="452" t="s">
        <v>882</v>
      </c>
      <c r="D59" s="161" t="s">
        <v>22</v>
      </c>
      <c r="E59" s="161" t="s">
        <v>22</v>
      </c>
      <c r="F59" s="161" t="s">
        <v>22</v>
      </c>
      <c r="G59" s="161" t="s">
        <v>22</v>
      </c>
      <c r="H59" s="161" t="s">
        <v>22</v>
      </c>
      <c r="I59" s="161" t="s">
        <v>22</v>
      </c>
      <c r="J59" s="161" t="s">
        <v>22</v>
      </c>
      <c r="K59" s="131" t="s">
        <v>22</v>
      </c>
      <c r="L59" s="131" t="s">
        <v>22</v>
      </c>
      <c r="M59" s="859" t="s">
        <v>22</v>
      </c>
    </row>
    <row r="60" spans="1:13" ht="11.25" customHeight="1">
      <c r="A60" s="420"/>
      <c r="B60" s="453"/>
      <c r="C60" s="454" t="s">
        <v>883</v>
      </c>
      <c r="D60" s="161"/>
      <c r="E60" s="161"/>
      <c r="F60" s="162"/>
      <c r="G60" s="162"/>
      <c r="H60" s="162"/>
      <c r="I60" s="162"/>
      <c r="J60" s="161"/>
      <c r="K60" s="131"/>
      <c r="L60" s="131"/>
      <c r="M60" s="859"/>
    </row>
    <row r="61" spans="1:13" ht="13.5">
      <c r="A61" s="420"/>
      <c r="B61" s="442"/>
      <c r="C61" s="452" t="s">
        <v>356</v>
      </c>
      <c r="D61" s="161">
        <v>56537</v>
      </c>
      <c r="E61" s="161">
        <v>59153</v>
      </c>
      <c r="F61" s="161">
        <v>60341</v>
      </c>
      <c r="G61" s="162">
        <v>61247</v>
      </c>
      <c r="H61" s="162">
        <v>80144</v>
      </c>
      <c r="I61" s="162">
        <v>82788</v>
      </c>
      <c r="J61" s="161">
        <v>85692</v>
      </c>
      <c r="K61" s="131">
        <v>88818</v>
      </c>
      <c r="L61" s="131">
        <v>92187</v>
      </c>
      <c r="M61" s="859">
        <v>95904</v>
      </c>
    </row>
    <row r="62" spans="1:13" ht="11.25" customHeight="1">
      <c r="A62" s="420"/>
      <c r="B62" s="453"/>
      <c r="C62" s="454" t="s">
        <v>885</v>
      </c>
      <c r="D62" s="161"/>
      <c r="E62" s="161"/>
      <c r="F62" s="162"/>
      <c r="G62" s="162"/>
      <c r="H62" s="162"/>
      <c r="I62" s="162"/>
      <c r="J62" s="161"/>
      <c r="K62" s="131"/>
      <c r="L62" s="131"/>
      <c r="M62" s="859"/>
    </row>
    <row r="63" spans="1:13" ht="13.5">
      <c r="A63" s="420"/>
      <c r="B63" s="444" t="s">
        <v>26</v>
      </c>
      <c r="C63" s="445"/>
      <c r="D63" s="305">
        <v>223647</v>
      </c>
      <c r="E63" s="305">
        <v>221199</v>
      </c>
      <c r="F63" s="306">
        <v>212118</v>
      </c>
      <c r="G63" s="306">
        <v>262426</v>
      </c>
      <c r="H63" s="306">
        <v>252414</v>
      </c>
      <c r="I63" s="306">
        <v>253569</v>
      </c>
      <c r="J63" s="305">
        <v>212589</v>
      </c>
      <c r="K63" s="136">
        <v>240651</v>
      </c>
      <c r="L63" s="136">
        <v>249279</v>
      </c>
      <c r="M63" s="1274">
        <v>290161</v>
      </c>
    </row>
    <row r="64" spans="1:13" ht="10.5" customHeight="1">
      <c r="A64" s="420"/>
      <c r="B64" s="459" t="s">
        <v>887</v>
      </c>
      <c r="C64" s="460"/>
      <c r="D64" s="159"/>
      <c r="E64" s="159"/>
      <c r="F64" s="160"/>
      <c r="G64" s="160"/>
      <c r="H64" s="160"/>
      <c r="I64" s="160"/>
      <c r="J64" s="159"/>
      <c r="K64" s="129"/>
      <c r="L64" s="129"/>
      <c r="M64" s="1275"/>
    </row>
    <row r="65" spans="1:13" ht="13.5">
      <c r="A65" s="420"/>
      <c r="B65" s="465"/>
      <c r="C65" s="466" t="s">
        <v>888</v>
      </c>
      <c r="D65" s="161">
        <v>87756</v>
      </c>
      <c r="E65" s="161">
        <v>90487</v>
      </c>
      <c r="F65" s="162">
        <v>85554</v>
      </c>
      <c r="G65" s="162">
        <v>104122</v>
      </c>
      <c r="H65" s="162">
        <v>117764</v>
      </c>
      <c r="I65" s="162">
        <v>102873</v>
      </c>
      <c r="J65" s="161">
        <v>86593</v>
      </c>
      <c r="K65" s="131">
        <v>93453</v>
      </c>
      <c r="L65" s="131">
        <v>85774</v>
      </c>
      <c r="M65" s="859">
        <v>99772</v>
      </c>
    </row>
    <row r="66" spans="1:13" ht="11.25" customHeight="1">
      <c r="A66" s="420"/>
      <c r="B66" s="453"/>
      <c r="C66" s="454" t="s">
        <v>889</v>
      </c>
      <c r="D66" s="161"/>
      <c r="E66" s="161"/>
      <c r="F66" s="162"/>
      <c r="G66" s="162"/>
      <c r="H66" s="162"/>
      <c r="I66" s="162"/>
      <c r="J66" s="161"/>
      <c r="K66" s="131"/>
      <c r="L66" s="131"/>
      <c r="M66" s="859"/>
    </row>
    <row r="67" spans="1:13" ht="13.5">
      <c r="A67" s="420"/>
      <c r="B67" s="416"/>
      <c r="C67" s="448" t="s">
        <v>890</v>
      </c>
      <c r="D67" s="161">
        <v>16035</v>
      </c>
      <c r="E67" s="161">
        <v>16127</v>
      </c>
      <c r="F67" s="162">
        <v>16127</v>
      </c>
      <c r="G67" s="162">
        <v>15628</v>
      </c>
      <c r="H67" s="162">
        <v>11628</v>
      </c>
      <c r="I67" s="162">
        <v>11829</v>
      </c>
      <c r="J67" s="161">
        <v>7080</v>
      </c>
      <c r="K67" s="131">
        <v>1281</v>
      </c>
      <c r="L67" s="131">
        <v>31372</v>
      </c>
      <c r="M67" s="859">
        <v>1133</v>
      </c>
    </row>
    <row r="68" spans="1:13" ht="11.25" customHeight="1">
      <c r="A68" s="420"/>
      <c r="B68" s="453"/>
      <c r="C68" s="454" t="s">
        <v>891</v>
      </c>
      <c r="D68" s="161"/>
      <c r="E68" s="161"/>
      <c r="F68" s="162"/>
      <c r="G68" s="162"/>
      <c r="H68" s="162"/>
      <c r="I68" s="162"/>
      <c r="J68" s="161"/>
      <c r="K68" s="131"/>
      <c r="L68" s="131"/>
      <c r="M68" s="859"/>
    </row>
    <row r="69" spans="1:13" ht="13.5">
      <c r="A69" s="420"/>
      <c r="B69" s="416"/>
      <c r="C69" s="448" t="s">
        <v>892</v>
      </c>
      <c r="D69" s="161">
        <v>37841</v>
      </c>
      <c r="E69" s="161">
        <v>30664</v>
      </c>
      <c r="F69" s="162">
        <v>32704</v>
      </c>
      <c r="G69" s="162">
        <v>37479</v>
      </c>
      <c r="H69" s="162">
        <v>32918</v>
      </c>
      <c r="I69" s="162">
        <v>36214</v>
      </c>
      <c r="J69" s="161">
        <v>33585</v>
      </c>
      <c r="K69" s="131">
        <v>59876</v>
      </c>
      <c r="L69" s="131">
        <v>45966</v>
      </c>
      <c r="M69" s="859">
        <v>49883</v>
      </c>
    </row>
    <row r="70" spans="1:13" ht="9" customHeight="1">
      <c r="A70" s="420"/>
      <c r="B70" s="449"/>
      <c r="C70" s="450" t="s">
        <v>893</v>
      </c>
      <c r="D70" s="161"/>
      <c r="E70" s="161"/>
      <c r="F70" s="162"/>
      <c r="G70" s="162"/>
      <c r="H70" s="162"/>
      <c r="I70" s="162"/>
      <c r="J70" s="161"/>
      <c r="K70" s="131"/>
      <c r="L70" s="131"/>
      <c r="M70" s="859"/>
    </row>
    <row r="71" spans="1:13" ht="13.5">
      <c r="A71" s="420"/>
      <c r="B71" s="416"/>
      <c r="C71" s="448" t="s">
        <v>894</v>
      </c>
      <c r="D71" s="161">
        <v>19852</v>
      </c>
      <c r="E71" s="161">
        <v>8291</v>
      </c>
      <c r="F71" s="162">
        <v>8240</v>
      </c>
      <c r="G71" s="162">
        <v>13534</v>
      </c>
      <c r="H71" s="162">
        <v>7477</v>
      </c>
      <c r="I71" s="162">
        <v>17920</v>
      </c>
      <c r="J71" s="161">
        <v>11817</v>
      </c>
      <c r="K71" s="131">
        <v>8900</v>
      </c>
      <c r="L71" s="131">
        <v>8943</v>
      </c>
      <c r="M71" s="859">
        <v>26920</v>
      </c>
    </row>
    <row r="72" spans="1:13" ht="10.5" customHeight="1">
      <c r="A72" s="420"/>
      <c r="B72" s="453"/>
      <c r="C72" s="454" t="s">
        <v>895</v>
      </c>
      <c r="D72" s="161"/>
      <c r="E72" s="161"/>
      <c r="F72" s="162"/>
      <c r="G72" s="162"/>
      <c r="H72" s="162"/>
      <c r="I72" s="162"/>
      <c r="J72" s="161"/>
      <c r="K72" s="131"/>
      <c r="L72" s="131"/>
      <c r="M72" s="859"/>
    </row>
    <row r="73" spans="1:13" ht="13.5">
      <c r="A73" s="420"/>
      <c r="B73" s="455"/>
      <c r="C73" s="456" t="s">
        <v>868</v>
      </c>
      <c r="D73" s="161">
        <v>62162</v>
      </c>
      <c r="E73" s="161">
        <v>75628</v>
      </c>
      <c r="F73" s="162">
        <v>69492</v>
      </c>
      <c r="G73" s="162">
        <v>91661</v>
      </c>
      <c r="H73" s="162">
        <v>82625</v>
      </c>
      <c r="I73" s="162">
        <v>84732</v>
      </c>
      <c r="J73" s="161">
        <v>73512</v>
      </c>
      <c r="K73" s="131">
        <v>77138</v>
      </c>
      <c r="L73" s="131">
        <v>77223</v>
      </c>
      <c r="M73" s="859">
        <v>112451</v>
      </c>
    </row>
    <row r="74" spans="1:13" ht="10.5" customHeight="1">
      <c r="A74" s="420"/>
      <c r="B74" s="453"/>
      <c r="C74" s="454" t="s">
        <v>897</v>
      </c>
      <c r="D74" s="161"/>
      <c r="E74" s="161"/>
      <c r="F74" s="162"/>
      <c r="G74" s="162"/>
      <c r="H74" s="162"/>
      <c r="I74" s="162"/>
      <c r="J74" s="161"/>
      <c r="K74" s="131"/>
      <c r="L74" s="131"/>
      <c r="M74" s="859"/>
    </row>
    <row r="75" spans="1:13" ht="13.5">
      <c r="A75" s="420"/>
      <c r="B75" s="444" t="s">
        <v>193</v>
      </c>
      <c r="C75" s="445"/>
      <c r="D75" s="305">
        <v>16673</v>
      </c>
      <c r="E75" s="305">
        <v>21481</v>
      </c>
      <c r="F75" s="306">
        <v>20824</v>
      </c>
      <c r="G75" s="306">
        <v>20824</v>
      </c>
      <c r="H75" s="306">
        <v>20824</v>
      </c>
      <c r="I75" s="306">
        <v>20823</v>
      </c>
      <c r="J75" s="305">
        <v>20645</v>
      </c>
      <c r="K75" s="136">
        <v>2993</v>
      </c>
      <c r="L75" s="136">
        <v>2993</v>
      </c>
      <c r="M75" s="1274">
        <v>2705</v>
      </c>
    </row>
    <row r="76" spans="1:13" ht="11.25" customHeight="1">
      <c r="A76" s="420"/>
      <c r="B76" s="459" t="s">
        <v>899</v>
      </c>
      <c r="C76" s="460"/>
      <c r="D76" s="159"/>
      <c r="E76" s="159"/>
      <c r="F76" s="160"/>
      <c r="G76" s="160"/>
      <c r="H76" s="160"/>
      <c r="I76" s="160"/>
      <c r="J76" s="159"/>
      <c r="K76" s="129"/>
      <c r="L76" s="129"/>
      <c r="M76" s="1275"/>
    </row>
    <row r="77" spans="1:13" ht="13.5">
      <c r="A77" s="420"/>
      <c r="B77" s="442"/>
      <c r="C77" s="452" t="s">
        <v>900</v>
      </c>
      <c r="D77" s="161">
        <v>16673</v>
      </c>
      <c r="E77" s="161">
        <v>21481</v>
      </c>
      <c r="F77" s="162">
        <v>20824</v>
      </c>
      <c r="G77" s="162">
        <v>20824</v>
      </c>
      <c r="H77" s="162">
        <v>20824</v>
      </c>
      <c r="I77" s="162">
        <v>20823</v>
      </c>
      <c r="J77" s="161">
        <v>20645</v>
      </c>
      <c r="K77" s="131">
        <v>2993</v>
      </c>
      <c r="L77" s="131">
        <v>2993</v>
      </c>
      <c r="M77" s="859">
        <v>2705</v>
      </c>
    </row>
    <row r="78" spans="1:13" ht="11.25" customHeight="1">
      <c r="A78" s="420"/>
      <c r="B78" s="453"/>
      <c r="C78" s="454" t="s">
        <v>901</v>
      </c>
      <c r="D78" s="161"/>
      <c r="E78" s="161"/>
      <c r="F78" s="162"/>
      <c r="G78" s="162"/>
      <c r="H78" s="162"/>
      <c r="I78" s="162"/>
      <c r="J78" s="161"/>
      <c r="K78" s="131"/>
      <c r="L78" s="131"/>
      <c r="M78" s="859"/>
    </row>
    <row r="79" spans="1:13" ht="13.5">
      <c r="A79" s="420"/>
      <c r="B79" s="467"/>
      <c r="C79" s="468" t="s">
        <v>902</v>
      </c>
      <c r="D79" s="478">
        <v>1135242</v>
      </c>
      <c r="E79" s="478">
        <v>1175390</v>
      </c>
      <c r="F79" s="505">
        <v>1190462</v>
      </c>
      <c r="G79" s="505">
        <v>1261112</v>
      </c>
      <c r="H79" s="505">
        <v>1246176</v>
      </c>
      <c r="I79" s="505">
        <v>1256476</v>
      </c>
      <c r="J79" s="478">
        <v>1239886</v>
      </c>
      <c r="K79" s="478">
        <v>1316757</v>
      </c>
      <c r="L79" s="478">
        <v>1553032</v>
      </c>
      <c r="M79" s="478">
        <v>1527982</v>
      </c>
    </row>
    <row r="80" spans="1:13" ht="9.75" customHeight="1">
      <c r="A80" s="420"/>
      <c r="B80" s="425"/>
      <c r="C80" s="469" t="s">
        <v>903</v>
      </c>
      <c r="D80" s="411"/>
      <c r="E80" s="411"/>
      <c r="F80" s="476"/>
      <c r="G80" s="476"/>
      <c r="H80" s="476"/>
      <c r="I80" s="476"/>
      <c r="J80" s="411"/>
      <c r="K80" s="411"/>
      <c r="L80" s="411"/>
      <c r="M80" s="411"/>
    </row>
    <row r="81" spans="1:13" ht="13.5">
      <c r="A81" s="420"/>
      <c r="B81" s="444" t="s">
        <v>146</v>
      </c>
      <c r="C81" s="445"/>
      <c r="D81" s="305">
        <v>318775</v>
      </c>
      <c r="E81" s="305">
        <v>321208</v>
      </c>
      <c r="F81" s="306">
        <v>310143</v>
      </c>
      <c r="G81" s="306">
        <v>307560</v>
      </c>
      <c r="H81" s="306">
        <v>310073</v>
      </c>
      <c r="I81" s="306">
        <v>323508</v>
      </c>
      <c r="J81" s="305">
        <v>329485</v>
      </c>
      <c r="K81" s="136">
        <v>318761</v>
      </c>
      <c r="L81" s="136">
        <v>230598</v>
      </c>
      <c r="M81" s="1274">
        <v>287403</v>
      </c>
    </row>
    <row r="82" spans="1:13" ht="11.25" customHeight="1">
      <c r="A82" s="420"/>
      <c r="B82" s="459" t="s">
        <v>904</v>
      </c>
      <c r="C82" s="460"/>
      <c r="D82" s="159"/>
      <c r="E82" s="159"/>
      <c r="F82" s="160"/>
      <c r="G82" s="160"/>
      <c r="H82" s="160"/>
      <c r="I82" s="160"/>
      <c r="J82" s="159"/>
      <c r="K82" s="129"/>
      <c r="L82" s="129"/>
      <c r="M82" s="1275"/>
    </row>
    <row r="83" spans="1:13" ht="13.5">
      <c r="A83" s="420"/>
      <c r="B83" s="442"/>
      <c r="C83" s="452" t="s">
        <v>905</v>
      </c>
      <c r="D83" s="161">
        <v>117641</v>
      </c>
      <c r="E83" s="161">
        <v>117641</v>
      </c>
      <c r="F83" s="162">
        <v>117641</v>
      </c>
      <c r="G83" s="162">
        <v>117641</v>
      </c>
      <c r="H83" s="162">
        <v>117641</v>
      </c>
      <c r="I83" s="162">
        <v>117641</v>
      </c>
      <c r="J83" s="161">
        <v>117641</v>
      </c>
      <c r="K83" s="131">
        <v>117641</v>
      </c>
      <c r="L83" s="131">
        <v>117641</v>
      </c>
      <c r="M83" s="859">
        <v>117641</v>
      </c>
    </row>
    <row r="84" spans="1:13" ht="12.75" customHeight="1">
      <c r="A84" s="420"/>
      <c r="B84" s="453"/>
      <c r="C84" s="454" t="s">
        <v>907</v>
      </c>
      <c r="D84" s="161"/>
      <c r="E84" s="161"/>
      <c r="F84" s="162"/>
      <c r="G84" s="162"/>
      <c r="H84" s="162"/>
      <c r="I84" s="162"/>
      <c r="J84" s="161"/>
      <c r="K84" s="131"/>
      <c r="L84" s="131"/>
      <c r="M84" s="859"/>
    </row>
    <row r="85" spans="1:13" ht="13.5">
      <c r="A85" s="420"/>
      <c r="B85" s="416"/>
      <c r="C85" s="448" t="s">
        <v>357</v>
      </c>
      <c r="D85" s="161">
        <v>33993</v>
      </c>
      <c r="E85" s="161">
        <v>33994</v>
      </c>
      <c r="F85" s="162">
        <v>33994</v>
      </c>
      <c r="G85" s="162">
        <v>33994</v>
      </c>
      <c r="H85" s="162">
        <v>33992</v>
      </c>
      <c r="I85" s="162">
        <v>33992</v>
      </c>
      <c r="J85" s="161">
        <v>33992</v>
      </c>
      <c r="K85" s="131">
        <v>33991</v>
      </c>
      <c r="L85" s="131">
        <v>33987</v>
      </c>
      <c r="M85" s="859">
        <v>33987</v>
      </c>
    </row>
    <row r="86" spans="1:13" ht="9.75" customHeight="1">
      <c r="A86" s="420"/>
      <c r="B86" s="453"/>
      <c r="C86" s="454" t="s">
        <v>908</v>
      </c>
      <c r="D86" s="161"/>
      <c r="E86" s="161"/>
      <c r="F86" s="162"/>
      <c r="G86" s="162"/>
      <c r="H86" s="162"/>
      <c r="I86" s="162"/>
      <c r="J86" s="161"/>
      <c r="K86" s="131"/>
      <c r="L86" s="131"/>
      <c r="M86" s="859"/>
    </row>
    <row r="87" spans="1:13" ht="13.5">
      <c r="A87" s="420"/>
      <c r="B87" s="442"/>
      <c r="C87" s="452" t="s">
        <v>358</v>
      </c>
      <c r="D87" s="161">
        <v>170449</v>
      </c>
      <c r="E87" s="161">
        <v>172899</v>
      </c>
      <c r="F87" s="162">
        <v>161842</v>
      </c>
      <c r="G87" s="162">
        <v>159266</v>
      </c>
      <c r="H87" s="162">
        <v>161786</v>
      </c>
      <c r="I87" s="162">
        <v>175226</v>
      </c>
      <c r="J87" s="161">
        <v>181208</v>
      </c>
      <c r="K87" s="131">
        <v>170486</v>
      </c>
      <c r="L87" s="131">
        <v>82342</v>
      </c>
      <c r="M87" s="859">
        <v>139153</v>
      </c>
    </row>
    <row r="88" spans="1:13" ht="11.25" customHeight="1">
      <c r="A88" s="420"/>
      <c r="B88" s="453"/>
      <c r="C88" s="454" t="s">
        <v>909</v>
      </c>
      <c r="D88" s="161"/>
      <c r="E88" s="161"/>
      <c r="F88" s="162"/>
      <c r="G88" s="162"/>
      <c r="H88" s="162"/>
      <c r="I88" s="162"/>
      <c r="J88" s="161"/>
      <c r="K88" s="131"/>
      <c r="L88" s="131"/>
      <c r="M88" s="859"/>
    </row>
    <row r="89" spans="1:13" ht="13.5">
      <c r="A89" s="420"/>
      <c r="B89" s="442"/>
      <c r="C89" s="452" t="s">
        <v>911</v>
      </c>
      <c r="D89" s="161">
        <v>-3309</v>
      </c>
      <c r="E89" s="163">
        <v>-3327</v>
      </c>
      <c r="F89" s="164">
        <v>-3335</v>
      </c>
      <c r="G89" s="164">
        <v>-3342</v>
      </c>
      <c r="H89" s="164">
        <v>-3347</v>
      </c>
      <c r="I89" s="164">
        <v>-3351</v>
      </c>
      <c r="J89" s="163">
        <v>-3356</v>
      </c>
      <c r="K89" s="133">
        <v>-3357</v>
      </c>
      <c r="L89" s="133">
        <v>-3373</v>
      </c>
      <c r="M89" s="1280">
        <v>-3378</v>
      </c>
    </row>
    <row r="90" spans="1:13" ht="9.75" customHeight="1">
      <c r="A90" s="420"/>
      <c r="B90" s="453"/>
      <c r="C90" s="454" t="s">
        <v>913</v>
      </c>
      <c r="D90" s="161"/>
      <c r="E90" s="163"/>
      <c r="F90" s="164"/>
      <c r="G90" s="164"/>
      <c r="H90" s="164"/>
      <c r="I90" s="164"/>
      <c r="J90" s="163"/>
      <c r="K90" s="133"/>
      <c r="L90" s="133"/>
      <c r="M90" s="1280"/>
    </row>
    <row r="91" spans="1:13" ht="13.5">
      <c r="A91" s="420"/>
      <c r="B91" s="444" t="s">
        <v>89</v>
      </c>
      <c r="C91" s="445"/>
      <c r="D91" s="305">
        <v>16917</v>
      </c>
      <c r="E91" s="305">
        <v>2955</v>
      </c>
      <c r="F91" s="306">
        <v>6201</v>
      </c>
      <c r="G91" s="306">
        <v>7559</v>
      </c>
      <c r="H91" s="306">
        <v>3391</v>
      </c>
      <c r="I91" s="306">
        <v>-1533</v>
      </c>
      <c r="J91" s="305">
        <v>9139</v>
      </c>
      <c r="K91" s="136">
        <v>6142</v>
      </c>
      <c r="L91" s="136">
        <v>2888</v>
      </c>
      <c r="M91" s="1274">
        <v>20486</v>
      </c>
    </row>
    <row r="92" spans="1:13" ht="11.25" customHeight="1">
      <c r="A92" s="420"/>
      <c r="B92" s="461" t="s">
        <v>914</v>
      </c>
      <c r="C92" s="462"/>
      <c r="D92" s="177"/>
      <c r="E92" s="177"/>
      <c r="F92" s="178"/>
      <c r="G92" s="178"/>
      <c r="H92" s="178"/>
      <c r="I92" s="178"/>
      <c r="J92" s="177"/>
      <c r="K92" s="135"/>
      <c r="L92" s="135"/>
      <c r="M92" s="1278"/>
    </row>
    <row r="93" spans="1:13" ht="13.5">
      <c r="A93" s="420"/>
      <c r="B93" s="470" t="s">
        <v>359</v>
      </c>
      <c r="C93" s="471"/>
      <c r="D93" s="859">
        <v>8517</v>
      </c>
      <c r="E93" s="859">
        <v>9839</v>
      </c>
      <c r="F93" s="859">
        <v>11268</v>
      </c>
      <c r="G93" s="306">
        <v>12524</v>
      </c>
      <c r="H93" s="306">
        <v>13486</v>
      </c>
      <c r="I93" s="306">
        <v>14481</v>
      </c>
      <c r="J93" s="305">
        <v>17115</v>
      </c>
      <c r="K93" s="136">
        <v>18377</v>
      </c>
      <c r="L93" s="136">
        <v>18798</v>
      </c>
      <c r="M93" s="1274">
        <v>19563</v>
      </c>
    </row>
    <row r="94" spans="1:13" ht="11.25" customHeight="1">
      <c r="A94" s="420"/>
      <c r="B94" s="461" t="s">
        <v>915</v>
      </c>
      <c r="C94" s="462"/>
      <c r="D94" s="177"/>
      <c r="E94" s="177"/>
      <c r="F94" s="178"/>
      <c r="G94" s="178"/>
      <c r="H94" s="178"/>
      <c r="I94" s="178"/>
      <c r="J94" s="177"/>
      <c r="K94" s="135"/>
      <c r="L94" s="135"/>
      <c r="M94" s="1278"/>
    </row>
    <row r="95" spans="1:13" ht="13.5">
      <c r="A95" s="420"/>
      <c r="B95" s="467"/>
      <c r="C95" s="468" t="s">
        <v>342</v>
      </c>
      <c r="D95" s="478">
        <v>344209</v>
      </c>
      <c r="E95" s="478">
        <v>334003</v>
      </c>
      <c r="F95" s="505">
        <v>327614</v>
      </c>
      <c r="G95" s="505">
        <v>327645</v>
      </c>
      <c r="H95" s="505">
        <v>326950</v>
      </c>
      <c r="I95" s="505">
        <v>336456</v>
      </c>
      <c r="J95" s="478">
        <v>355740</v>
      </c>
      <c r="K95" s="478">
        <v>343280</v>
      </c>
      <c r="L95" s="478">
        <v>252285</v>
      </c>
      <c r="M95" s="478">
        <v>327453</v>
      </c>
    </row>
    <row r="96" spans="1:13" ht="10.5" customHeight="1">
      <c r="A96" s="420"/>
      <c r="B96" s="425"/>
      <c r="C96" s="469" t="s">
        <v>916</v>
      </c>
      <c r="D96" s="411"/>
      <c r="E96" s="411"/>
      <c r="F96" s="476"/>
      <c r="G96" s="476"/>
      <c r="H96" s="476"/>
      <c r="I96" s="476"/>
      <c r="J96" s="411"/>
      <c r="K96" s="411"/>
      <c r="L96" s="411"/>
      <c r="M96" s="411"/>
    </row>
    <row r="97" spans="1:13" ht="13.5">
      <c r="A97" s="710"/>
      <c r="B97" s="451"/>
      <c r="C97" s="472" t="s">
        <v>24</v>
      </c>
      <c r="D97" s="501">
        <v>1479451</v>
      </c>
      <c r="E97" s="501">
        <v>1509393</v>
      </c>
      <c r="F97" s="502">
        <v>1518076</v>
      </c>
      <c r="G97" s="502">
        <v>1588757</v>
      </c>
      <c r="H97" s="502">
        <v>1573127</v>
      </c>
      <c r="I97" s="502">
        <v>1592933</v>
      </c>
      <c r="J97" s="501">
        <v>1595626</v>
      </c>
      <c r="K97" s="501">
        <v>1660038</v>
      </c>
      <c r="L97" s="501">
        <v>1805318</v>
      </c>
      <c r="M97" s="501">
        <v>1855435</v>
      </c>
    </row>
    <row r="98" spans="1:13" ht="9.75" customHeight="1">
      <c r="A98" s="473"/>
      <c r="B98" s="474"/>
      <c r="C98" s="475" t="s">
        <v>917</v>
      </c>
      <c r="D98" s="411"/>
      <c r="E98" s="411"/>
      <c r="F98" s="411"/>
      <c r="G98" s="411"/>
      <c r="H98" s="411"/>
      <c r="I98" s="411"/>
      <c r="J98" s="411"/>
      <c r="K98" s="411"/>
      <c r="L98" s="411"/>
      <c r="M98" s="411"/>
    </row>
    <row r="99" spans="1:13" s="267" customFormat="1" ht="15" customHeight="1">
      <c r="A99" s="56" t="s">
        <v>1215</v>
      </c>
      <c r="B99" s="56"/>
      <c r="D99" s="1000"/>
      <c r="E99" s="1000"/>
      <c r="F99" s="1000" t="s">
        <v>918</v>
      </c>
      <c r="G99" s="1000"/>
      <c r="L99" s="1001"/>
      <c r="M99" s="1001"/>
    </row>
    <row r="100" spans="1:13" s="267" customFormat="1" ht="15" customHeight="1">
      <c r="A100" s="56" t="s">
        <v>1216</v>
      </c>
      <c r="B100" s="56"/>
      <c r="D100" s="1000"/>
      <c r="E100" s="1000"/>
      <c r="F100" s="1000" t="s">
        <v>919</v>
      </c>
      <c r="G100" s="1000"/>
    </row>
    <row r="101" spans="1:13" s="267" customFormat="1" ht="15" customHeight="1">
      <c r="C101" s="56" t="s">
        <v>920</v>
      </c>
      <c r="D101" s="269"/>
      <c r="E101" s="269"/>
      <c r="F101" s="269" t="s">
        <v>921</v>
      </c>
    </row>
    <row r="102" spans="1:13" s="267" customFormat="1" ht="15" customHeight="1">
      <c r="A102" s="267" t="s">
        <v>922</v>
      </c>
      <c r="C102" s="56" t="s">
        <v>923</v>
      </c>
      <c r="D102" s="1002"/>
      <c r="E102" s="1002"/>
      <c r="F102" s="1002" t="s">
        <v>924</v>
      </c>
      <c r="G102" s="269"/>
    </row>
    <row r="103" spans="1:13" ht="15" customHeight="1">
      <c r="B103" s="252"/>
      <c r="C103" s="56" t="s">
        <v>925</v>
      </c>
      <c r="D103" s="12"/>
      <c r="E103" s="12"/>
      <c r="F103" s="1002" t="s">
        <v>926</v>
      </c>
      <c r="G103" s="270"/>
    </row>
    <row r="104" spans="1:13" ht="13.5">
      <c r="B104" s="63"/>
      <c r="C104" s="56" t="s">
        <v>1248</v>
      </c>
      <c r="D104" s="12"/>
      <c r="E104" s="12"/>
      <c r="F104" s="1002" t="s">
        <v>1249</v>
      </c>
      <c r="G104" s="270"/>
    </row>
    <row r="105" spans="1:13" ht="13.5">
      <c r="A105" s="23"/>
      <c r="B105" s="23"/>
      <c r="C105" s="56" t="s">
        <v>1313</v>
      </c>
      <c r="D105" s="255"/>
      <c r="E105" s="255"/>
      <c r="F105" s="1002" t="s">
        <v>1314</v>
      </c>
    </row>
    <row r="106" spans="1:13" s="17" customFormat="1" ht="13.5">
      <c r="A106" s="72"/>
      <c r="B106" s="72"/>
      <c r="C106" s="277" t="s">
        <v>1429</v>
      </c>
      <c r="D106" s="250"/>
      <c r="E106" s="250"/>
      <c r="F106" s="1150" t="s">
        <v>1430</v>
      </c>
    </row>
    <row r="107" spans="1:13" ht="13.5">
      <c r="C107" s="56" t="s">
        <v>1584</v>
      </c>
      <c r="D107" s="255"/>
      <c r="E107" s="255"/>
      <c r="F107" s="1002" t="s">
        <v>1585</v>
      </c>
    </row>
    <row r="108" spans="1:13" s="17" customFormat="1" ht="13.5">
      <c r="A108" s="1516" t="s">
        <v>1607</v>
      </c>
      <c r="B108" s="1516"/>
      <c r="C108" s="1516"/>
      <c r="D108" s="1516"/>
      <c r="E108" s="1516"/>
      <c r="F108" s="1516"/>
      <c r="G108" s="1516"/>
      <c r="H108" s="1516"/>
      <c r="I108" s="1516"/>
      <c r="J108" s="1516"/>
      <c r="K108" s="1516"/>
      <c r="L108" s="1516"/>
      <c r="M108" s="1516"/>
    </row>
    <row r="109" spans="1:13" s="17" customFormat="1" ht="26.1" customHeight="1">
      <c r="A109" s="1460" t="s">
        <v>1431</v>
      </c>
      <c r="B109" s="1460"/>
      <c r="C109" s="1460"/>
      <c r="D109" s="1460"/>
      <c r="E109" s="1460"/>
      <c r="F109" s="1460"/>
      <c r="G109" s="1460"/>
      <c r="H109" s="1460"/>
      <c r="I109" s="1460"/>
      <c r="J109" s="1460"/>
      <c r="K109" s="1460"/>
      <c r="L109" s="1460"/>
      <c r="M109" s="1460"/>
    </row>
    <row r="110" spans="1:13" ht="13.5">
      <c r="D110" s="12"/>
      <c r="F110" s="303"/>
    </row>
    <row r="111" spans="1:13" ht="13.5">
      <c r="D111" s="12"/>
      <c r="F111" s="257"/>
    </row>
    <row r="112" spans="1:13" ht="13.5">
      <c r="F112" s="257"/>
    </row>
    <row r="113" spans="1:3" ht="13.5">
      <c r="A113" s="181"/>
      <c r="B113" s="181"/>
    </row>
    <row r="114" spans="1:3" ht="13.5">
      <c r="A114" s="181"/>
      <c r="B114" s="181"/>
    </row>
    <row r="115" spans="1:3" ht="13.5">
      <c r="A115" s="181"/>
      <c r="B115" s="181"/>
    </row>
    <row r="116" spans="1:3" ht="13.5">
      <c r="A116" s="181"/>
      <c r="B116" s="181"/>
    </row>
    <row r="117" spans="1:3" ht="13.5">
      <c r="A117" s="181"/>
      <c r="B117" s="181"/>
    </row>
    <row r="118" spans="1:3" ht="13.5">
      <c r="A118" s="181"/>
      <c r="B118" s="181"/>
    </row>
    <row r="119" spans="1:3" ht="15" customHeight="1">
      <c r="A119" s="181"/>
      <c r="B119" s="181"/>
      <c r="C119" s="181"/>
    </row>
    <row r="120" spans="1:3" ht="15" customHeight="1">
      <c r="A120" s="181"/>
      <c r="B120" s="181"/>
      <c r="C120" s="181"/>
    </row>
  </sheetData>
  <mergeCells count="3">
    <mergeCell ref="A6:C6"/>
    <mergeCell ref="A108:M108"/>
    <mergeCell ref="A109:M109"/>
  </mergeCells>
  <phoneticPr fontId="12"/>
  <pageMargins left="0.70866141732283472" right="0.39370078740157483" top="0.59055118110236227" bottom="0.39370078740157483" header="0.51181102362204722" footer="0.31496062992125984"/>
  <pageSetup paperSize="9" scale="61" orientation="portrait" r:id="rId1"/>
  <headerFooter scaleWithDoc="0" alignWithMargins="0">
    <oddFooter>&amp;C&amp;9&amp;P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8"/>
  <sheetViews>
    <sheetView zoomScaleNormal="100" workbookViewId="0"/>
  </sheetViews>
  <sheetFormatPr defaultRowHeight="15" customHeight="1"/>
  <cols>
    <col min="1" max="1" width="32" style="1" customWidth="1"/>
    <col min="2" max="11" width="9.75" style="1" customWidth="1"/>
    <col min="12" max="16384" width="9" style="1"/>
  </cols>
  <sheetData>
    <row r="1" spans="1:11" ht="18" customHeight="1">
      <c r="A1" s="627" t="s">
        <v>93</v>
      </c>
      <c r="B1" s="1040"/>
      <c r="C1" s="1040"/>
      <c r="D1" s="202"/>
      <c r="E1" s="20"/>
    </row>
    <row r="2" spans="1:11" ht="15" customHeight="1">
      <c r="A2" s="23" t="s">
        <v>204</v>
      </c>
      <c r="I2" s="1517"/>
      <c r="J2" s="1517"/>
      <c r="K2" s="1518"/>
    </row>
    <row r="3" spans="1:11" ht="7.5" customHeight="1">
      <c r="A3" s="23"/>
    </row>
    <row r="4" spans="1:11" ht="18" customHeight="1">
      <c r="A4" s="628" t="s">
        <v>627</v>
      </c>
      <c r="I4" s="349"/>
      <c r="J4" s="349"/>
      <c r="K4" s="349" t="s">
        <v>1217</v>
      </c>
    </row>
    <row r="5" spans="1:11" ht="15" customHeight="1">
      <c r="A5" s="328" t="s">
        <v>203</v>
      </c>
      <c r="B5" s="20"/>
      <c r="C5" s="20"/>
      <c r="D5" s="38"/>
      <c r="E5" s="79"/>
      <c r="F5" s="79"/>
      <c r="G5" s="79"/>
      <c r="H5" s="79"/>
      <c r="I5" s="369"/>
      <c r="J5" s="369"/>
      <c r="K5" s="369" t="s">
        <v>522</v>
      </c>
    </row>
    <row r="6" spans="1:11" ht="15" customHeight="1">
      <c r="A6" s="413" t="s">
        <v>364</v>
      </c>
      <c r="B6" s="412">
        <f>'表紙 '!$A$8-(12-COLUMN())</f>
        <v>2014</v>
      </c>
      <c r="C6" s="412">
        <f>'表紙 '!$A$8-(12-COLUMN())</f>
        <v>2015</v>
      </c>
      <c r="D6" s="412">
        <f>'表紙 '!$A$8-(12-COLUMN())</f>
        <v>2016</v>
      </c>
      <c r="E6" s="412">
        <f>'表紙 '!$A$8-(12-COLUMN())</f>
        <v>2017</v>
      </c>
      <c r="F6" s="412">
        <f>'表紙 '!$A$8-(12-COLUMN())</f>
        <v>2018</v>
      </c>
      <c r="G6" s="412">
        <f>'表紙 '!$A$8-(12-COLUMN())</f>
        <v>2019</v>
      </c>
      <c r="H6" s="413">
        <f>'表紙 '!$A$8-(12-COLUMN())</f>
        <v>2020</v>
      </c>
      <c r="I6" s="413">
        <f>'表紙 '!$A$8-(12-COLUMN())</f>
        <v>2021</v>
      </c>
      <c r="J6" s="413">
        <f>'表紙 '!$A$8-(12-COLUMN())</f>
        <v>2022</v>
      </c>
      <c r="K6" s="413">
        <f>'表紙 '!$A$8-(12-COLUMN())</f>
        <v>2023</v>
      </c>
    </row>
    <row r="7" spans="1:11" ht="15" customHeight="1">
      <c r="A7" s="477" t="s">
        <v>27</v>
      </c>
      <c r="B7" s="136">
        <v>532760</v>
      </c>
      <c r="C7" s="136">
        <v>544568</v>
      </c>
      <c r="D7" s="136">
        <v>542572</v>
      </c>
      <c r="E7" s="136">
        <v>596283</v>
      </c>
      <c r="F7" s="136">
        <v>622930</v>
      </c>
      <c r="G7" s="136">
        <v>628039</v>
      </c>
      <c r="H7" s="305">
        <v>639445</v>
      </c>
      <c r="I7" s="136">
        <v>613756</v>
      </c>
      <c r="J7" s="136">
        <v>817601</v>
      </c>
      <c r="K7" s="1274">
        <v>808238</v>
      </c>
    </row>
    <row r="8" spans="1:11" ht="15" customHeight="1">
      <c r="A8" s="513" t="s">
        <v>1236</v>
      </c>
      <c r="B8" s="131"/>
      <c r="C8" s="131"/>
      <c r="D8" s="131"/>
      <c r="E8" s="131"/>
      <c r="F8" s="131"/>
      <c r="G8" s="131"/>
      <c r="H8" s="161"/>
      <c r="I8" s="131"/>
      <c r="J8" s="131"/>
      <c r="K8" s="859"/>
    </row>
    <row r="9" spans="1:11" ht="15" customHeight="1">
      <c r="A9" s="630" t="s">
        <v>28</v>
      </c>
      <c r="B9" s="631">
        <v>492801</v>
      </c>
      <c r="C9" s="631">
        <v>506443</v>
      </c>
      <c r="D9" s="631">
        <v>532032</v>
      </c>
      <c r="E9" s="631">
        <v>581457</v>
      </c>
      <c r="F9" s="631">
        <v>610106</v>
      </c>
      <c r="G9" s="631">
        <v>598577</v>
      </c>
      <c r="H9" s="632">
        <v>621616</v>
      </c>
      <c r="I9" s="631">
        <v>630172</v>
      </c>
      <c r="J9" s="631">
        <v>891392</v>
      </c>
      <c r="K9" s="1281">
        <v>693327</v>
      </c>
    </row>
    <row r="10" spans="1:11" ht="15" customHeight="1">
      <c r="A10" s="633" t="s">
        <v>927</v>
      </c>
      <c r="B10" s="634"/>
      <c r="C10" s="634"/>
      <c r="D10" s="634"/>
      <c r="E10" s="634"/>
      <c r="F10" s="634"/>
      <c r="G10" s="634"/>
      <c r="H10" s="635"/>
      <c r="I10" s="634"/>
      <c r="J10" s="634"/>
      <c r="K10" s="1282"/>
    </row>
    <row r="11" spans="1:11" ht="15" customHeight="1">
      <c r="A11" s="629" t="s">
        <v>29</v>
      </c>
      <c r="B11" s="131">
        <v>39959</v>
      </c>
      <c r="C11" s="131">
        <v>38124</v>
      </c>
      <c r="D11" s="131">
        <v>10539</v>
      </c>
      <c r="E11" s="131">
        <v>14826</v>
      </c>
      <c r="F11" s="131">
        <v>12824</v>
      </c>
      <c r="G11" s="131">
        <v>29461</v>
      </c>
      <c r="H11" s="161">
        <v>17828</v>
      </c>
      <c r="I11" s="131">
        <v>-16415</v>
      </c>
      <c r="J11" s="131">
        <v>-73791</v>
      </c>
      <c r="K11" s="859">
        <v>114911</v>
      </c>
    </row>
    <row r="12" spans="1:11" ht="15" customHeight="1">
      <c r="A12" s="513" t="s">
        <v>928</v>
      </c>
      <c r="B12" s="131"/>
      <c r="C12" s="131"/>
      <c r="D12" s="131"/>
      <c r="E12" s="131"/>
      <c r="F12" s="131"/>
      <c r="G12" s="131"/>
      <c r="H12" s="161"/>
      <c r="I12" s="131"/>
      <c r="J12" s="131"/>
      <c r="K12" s="859"/>
    </row>
    <row r="13" spans="1:11" ht="15" customHeight="1">
      <c r="A13" s="630" t="s">
        <v>30</v>
      </c>
      <c r="B13" s="631">
        <v>17628</v>
      </c>
      <c r="C13" s="631">
        <v>10082</v>
      </c>
      <c r="D13" s="631">
        <v>8526</v>
      </c>
      <c r="E13" s="631">
        <v>12154</v>
      </c>
      <c r="F13" s="631">
        <v>6167</v>
      </c>
      <c r="G13" s="631">
        <v>6224</v>
      </c>
      <c r="H13" s="632">
        <v>5474</v>
      </c>
      <c r="I13" s="631">
        <v>1225</v>
      </c>
      <c r="J13" s="631">
        <v>19945</v>
      </c>
      <c r="K13" s="1281">
        <v>6980</v>
      </c>
    </row>
    <row r="14" spans="1:11" ht="15" customHeight="1">
      <c r="A14" s="513" t="s">
        <v>929</v>
      </c>
      <c r="B14" s="131"/>
      <c r="C14" s="131"/>
      <c r="D14" s="131"/>
      <c r="E14" s="131"/>
      <c r="F14" s="131"/>
      <c r="G14" s="131"/>
      <c r="H14" s="161"/>
      <c r="I14" s="131"/>
      <c r="J14" s="131"/>
      <c r="K14" s="859"/>
    </row>
    <row r="15" spans="1:11" ht="15" customHeight="1">
      <c r="A15" s="629" t="s">
        <v>31</v>
      </c>
      <c r="B15" s="131">
        <v>15342</v>
      </c>
      <c r="C15" s="131">
        <v>11265</v>
      </c>
      <c r="D15" s="131">
        <v>10427</v>
      </c>
      <c r="E15" s="131">
        <v>9638</v>
      </c>
      <c r="F15" s="131">
        <v>8795</v>
      </c>
      <c r="G15" s="131">
        <v>7657</v>
      </c>
      <c r="H15" s="161">
        <v>6916</v>
      </c>
      <c r="I15" s="131">
        <v>6578</v>
      </c>
      <c r="J15" s="131">
        <v>7224</v>
      </c>
      <c r="K15" s="859">
        <v>7498</v>
      </c>
    </row>
    <row r="16" spans="1:11" ht="15" customHeight="1">
      <c r="A16" s="513" t="s">
        <v>930</v>
      </c>
      <c r="B16" s="131"/>
      <c r="C16" s="131"/>
      <c r="D16" s="131"/>
      <c r="E16" s="131"/>
      <c r="F16" s="131"/>
      <c r="G16" s="131"/>
      <c r="H16" s="161"/>
      <c r="I16" s="131"/>
      <c r="J16" s="131"/>
      <c r="K16" s="859"/>
    </row>
    <row r="17" spans="1:11" ht="15" customHeight="1">
      <c r="A17" s="629" t="s">
        <v>23</v>
      </c>
      <c r="B17" s="131">
        <v>2285</v>
      </c>
      <c r="C17" s="131">
        <v>-1182</v>
      </c>
      <c r="D17" s="131">
        <v>-1900</v>
      </c>
      <c r="E17" s="131">
        <v>2516</v>
      </c>
      <c r="F17" s="131">
        <v>-2628</v>
      </c>
      <c r="G17" s="131">
        <v>-1432</v>
      </c>
      <c r="H17" s="161">
        <v>-1441</v>
      </c>
      <c r="I17" s="131">
        <v>-5352</v>
      </c>
      <c r="J17" s="131">
        <v>12721</v>
      </c>
      <c r="K17" s="859">
        <v>-519</v>
      </c>
    </row>
    <row r="18" spans="1:11" ht="15" customHeight="1">
      <c r="A18" s="633" t="s">
        <v>931</v>
      </c>
      <c r="B18" s="634"/>
      <c r="C18" s="634"/>
      <c r="D18" s="634"/>
      <c r="E18" s="634"/>
      <c r="F18" s="634"/>
      <c r="G18" s="634"/>
      <c r="H18" s="635"/>
      <c r="I18" s="634"/>
      <c r="J18" s="634"/>
      <c r="K18" s="1282"/>
    </row>
    <row r="19" spans="1:11" ht="15" customHeight="1">
      <c r="A19" s="629" t="s">
        <v>167</v>
      </c>
      <c r="B19" s="131">
        <v>22331</v>
      </c>
      <c r="C19" s="131">
        <v>28041</v>
      </c>
      <c r="D19" s="131">
        <v>2012</v>
      </c>
      <c r="E19" s="131">
        <v>2671</v>
      </c>
      <c r="F19" s="131">
        <v>6656</v>
      </c>
      <c r="G19" s="131">
        <v>23236</v>
      </c>
      <c r="H19" s="161">
        <v>12354</v>
      </c>
      <c r="I19" s="131">
        <v>-17641</v>
      </c>
      <c r="J19" s="131">
        <v>-93737</v>
      </c>
      <c r="K19" s="859">
        <v>107931</v>
      </c>
    </row>
    <row r="20" spans="1:11" ht="15" customHeight="1">
      <c r="A20" s="513" t="s">
        <v>932</v>
      </c>
      <c r="B20" s="131"/>
      <c r="C20" s="131"/>
      <c r="D20" s="131"/>
      <c r="E20" s="131"/>
      <c r="F20" s="131"/>
      <c r="G20" s="131"/>
      <c r="H20" s="161"/>
      <c r="I20" s="131"/>
      <c r="J20" s="131"/>
      <c r="K20" s="859"/>
    </row>
    <row r="21" spans="1:11" ht="15" customHeight="1">
      <c r="A21" s="630" t="s">
        <v>32</v>
      </c>
      <c r="B21" s="631">
        <v>2688</v>
      </c>
      <c r="C21" s="631">
        <v>4807</v>
      </c>
      <c r="D21" s="631">
        <v>-656</v>
      </c>
      <c r="E21" s="631" t="s">
        <v>22</v>
      </c>
      <c r="F21" s="631" t="s">
        <v>22</v>
      </c>
      <c r="G21" s="631">
        <v>-1</v>
      </c>
      <c r="H21" s="632">
        <v>-177</v>
      </c>
      <c r="I21" s="632">
        <v>-17651</v>
      </c>
      <c r="J21" s="632" t="s">
        <v>22</v>
      </c>
      <c r="K21" s="632">
        <v>-288</v>
      </c>
    </row>
    <row r="22" spans="1:11" ht="15" customHeight="1">
      <c r="A22" s="633" t="s">
        <v>933</v>
      </c>
      <c r="B22" s="634"/>
      <c r="C22" s="634"/>
      <c r="D22" s="634"/>
      <c r="E22" s="634"/>
      <c r="F22" s="634"/>
      <c r="G22" s="634"/>
      <c r="H22" s="635"/>
      <c r="I22" s="634"/>
      <c r="J22" s="634"/>
      <c r="K22" s="1282"/>
    </row>
    <row r="23" spans="1:11" ht="15" customHeight="1">
      <c r="A23" s="629" t="s">
        <v>147</v>
      </c>
      <c r="B23" s="632" t="s">
        <v>22</v>
      </c>
      <c r="C23" s="632" t="s">
        <v>22</v>
      </c>
      <c r="D23" s="632" t="s">
        <v>22</v>
      </c>
      <c r="E23" s="632" t="s">
        <v>22</v>
      </c>
      <c r="F23" s="632" t="s">
        <v>22</v>
      </c>
      <c r="G23" s="632" t="s">
        <v>22</v>
      </c>
      <c r="H23" s="632" t="s">
        <v>22</v>
      </c>
      <c r="I23" s="632" t="s">
        <v>22</v>
      </c>
      <c r="J23" s="632" t="s">
        <v>22</v>
      </c>
      <c r="K23" s="632" t="s">
        <v>22</v>
      </c>
    </row>
    <row r="24" spans="1:11" ht="15" customHeight="1">
      <c r="A24" s="513" t="s">
        <v>934</v>
      </c>
      <c r="B24" s="131"/>
      <c r="C24" s="131"/>
      <c r="D24" s="131"/>
      <c r="E24" s="131"/>
      <c r="F24" s="131"/>
      <c r="G24" s="131"/>
      <c r="H24" s="161"/>
      <c r="I24" s="131"/>
      <c r="J24" s="131"/>
      <c r="K24" s="859"/>
    </row>
    <row r="25" spans="1:11" ht="15" customHeight="1">
      <c r="A25" s="630" t="s">
        <v>33</v>
      </c>
      <c r="B25" s="632" t="s">
        <v>22</v>
      </c>
      <c r="C25" s="632" t="s">
        <v>22</v>
      </c>
      <c r="D25" s="632" t="s">
        <v>22</v>
      </c>
      <c r="E25" s="632" t="s">
        <v>22</v>
      </c>
      <c r="F25" s="632" t="s">
        <v>22</v>
      </c>
      <c r="G25" s="632">
        <v>1138</v>
      </c>
      <c r="H25" s="632" t="s">
        <v>22</v>
      </c>
      <c r="I25" s="632">
        <v>1263</v>
      </c>
      <c r="J25" s="632" t="s">
        <v>22</v>
      </c>
      <c r="K25" s="632">
        <v>45158</v>
      </c>
    </row>
    <row r="26" spans="1:11" ht="15" customHeight="1">
      <c r="A26" s="633" t="s">
        <v>360</v>
      </c>
      <c r="B26" s="634"/>
      <c r="C26" s="634"/>
      <c r="D26" s="634"/>
      <c r="E26" s="634"/>
      <c r="F26" s="634"/>
      <c r="G26" s="634"/>
      <c r="H26" s="635"/>
      <c r="I26" s="634"/>
      <c r="J26" s="634"/>
      <c r="K26" s="1282"/>
    </row>
    <row r="27" spans="1:11" ht="15" customHeight="1">
      <c r="A27" s="629" t="s">
        <v>34</v>
      </c>
      <c r="B27" s="131">
        <v>19642</v>
      </c>
      <c r="C27" s="131">
        <v>23234</v>
      </c>
      <c r="D27" s="131">
        <v>2668</v>
      </c>
      <c r="E27" s="131">
        <v>2671</v>
      </c>
      <c r="F27" s="131">
        <v>6656</v>
      </c>
      <c r="G27" s="131">
        <v>22100</v>
      </c>
      <c r="H27" s="161">
        <v>12531</v>
      </c>
      <c r="I27" s="131">
        <v>-1252</v>
      </c>
      <c r="J27" s="131">
        <v>-93737</v>
      </c>
      <c r="K27" s="859">
        <v>63061</v>
      </c>
    </row>
    <row r="28" spans="1:11" ht="15" customHeight="1">
      <c r="A28" s="513" t="s">
        <v>935</v>
      </c>
      <c r="B28" s="131"/>
      <c r="C28" s="131"/>
      <c r="D28" s="131"/>
      <c r="E28" s="131"/>
      <c r="F28" s="131"/>
      <c r="G28" s="131"/>
      <c r="H28" s="161"/>
      <c r="I28" s="131"/>
      <c r="J28" s="131"/>
      <c r="K28" s="859"/>
    </row>
    <row r="29" spans="1:11" ht="15" customHeight="1">
      <c r="A29" s="630" t="s">
        <v>936</v>
      </c>
      <c r="B29" s="631">
        <v>6288</v>
      </c>
      <c r="C29" s="631">
        <v>6432</v>
      </c>
      <c r="D29" s="631">
        <v>2920</v>
      </c>
      <c r="E29" s="631">
        <v>3271</v>
      </c>
      <c r="F29" s="631">
        <v>1795</v>
      </c>
      <c r="G29" s="631">
        <v>5699</v>
      </c>
      <c r="H29" s="632">
        <v>3408</v>
      </c>
      <c r="I29" s="631">
        <v>2289</v>
      </c>
      <c r="J29" s="631">
        <v>2006</v>
      </c>
      <c r="K29" s="1281">
        <v>13528</v>
      </c>
    </row>
    <row r="30" spans="1:11" ht="15" customHeight="1">
      <c r="A30" s="633" t="s">
        <v>381</v>
      </c>
      <c r="B30" s="634"/>
      <c r="C30" s="634"/>
      <c r="D30" s="634"/>
      <c r="E30" s="634"/>
      <c r="F30" s="634"/>
      <c r="G30" s="634"/>
      <c r="H30" s="635"/>
      <c r="I30" s="634"/>
      <c r="J30" s="634"/>
      <c r="K30" s="1282"/>
    </row>
    <row r="31" spans="1:11" ht="15" customHeight="1">
      <c r="A31" s="629" t="s">
        <v>35</v>
      </c>
      <c r="B31" s="131">
        <v>4321</v>
      </c>
      <c r="C31" s="131">
        <v>2416</v>
      </c>
      <c r="D31" s="131">
        <v>-1210</v>
      </c>
      <c r="E31" s="131">
        <v>-1535</v>
      </c>
      <c r="F31" s="131">
        <v>1047</v>
      </c>
      <c r="G31" s="131">
        <v>1668</v>
      </c>
      <c r="H31" s="161">
        <v>639</v>
      </c>
      <c r="I31" s="131">
        <v>2085</v>
      </c>
      <c r="J31" s="131">
        <v>-8095</v>
      </c>
      <c r="K31" s="859">
        <v>-8525</v>
      </c>
    </row>
    <row r="32" spans="1:11" ht="15" customHeight="1">
      <c r="A32" s="513" t="s">
        <v>361</v>
      </c>
      <c r="B32" s="131"/>
      <c r="C32" s="131"/>
      <c r="D32" s="131"/>
      <c r="E32" s="131"/>
      <c r="F32" s="131"/>
      <c r="G32" s="131"/>
      <c r="H32" s="161"/>
      <c r="I32" s="131"/>
      <c r="J32" s="131"/>
      <c r="K32" s="859"/>
    </row>
    <row r="33" spans="1:11" ht="15" customHeight="1">
      <c r="A33" s="630" t="s">
        <v>194</v>
      </c>
      <c r="B33" s="632">
        <v>42</v>
      </c>
      <c r="C33" s="632">
        <v>1493</v>
      </c>
      <c r="D33" s="632">
        <v>1580</v>
      </c>
      <c r="E33" s="631">
        <v>1420</v>
      </c>
      <c r="F33" s="631">
        <v>1293</v>
      </c>
      <c r="G33" s="631">
        <v>1299</v>
      </c>
      <c r="H33" s="632">
        <v>1650</v>
      </c>
      <c r="I33" s="631">
        <v>1134</v>
      </c>
      <c r="J33" s="631">
        <v>798</v>
      </c>
      <c r="K33" s="1281">
        <v>1247</v>
      </c>
    </row>
    <row r="34" spans="1:11" ht="15" customHeight="1">
      <c r="A34" s="633" t="s">
        <v>937</v>
      </c>
      <c r="B34" s="634"/>
      <c r="C34" s="634"/>
      <c r="D34" s="634"/>
      <c r="E34" s="634"/>
      <c r="F34" s="634"/>
      <c r="G34" s="634"/>
      <c r="H34" s="635"/>
      <c r="I34" s="634"/>
      <c r="J34" s="634"/>
      <c r="K34" s="1282"/>
    </row>
    <row r="35" spans="1:11" ht="15" customHeight="1">
      <c r="A35" s="629" t="s">
        <v>198</v>
      </c>
      <c r="B35" s="131">
        <v>8990</v>
      </c>
      <c r="C35" s="131">
        <v>12891</v>
      </c>
      <c r="D35" s="131">
        <v>-622</v>
      </c>
      <c r="E35" s="131">
        <v>-485</v>
      </c>
      <c r="F35" s="131">
        <v>2520</v>
      </c>
      <c r="G35" s="131">
        <v>13433</v>
      </c>
      <c r="H35" s="161">
        <v>6834</v>
      </c>
      <c r="I35" s="131">
        <v>-6762</v>
      </c>
      <c r="J35" s="131">
        <v>-88446</v>
      </c>
      <c r="K35" s="859">
        <v>56811</v>
      </c>
    </row>
    <row r="36" spans="1:11" ht="15" customHeight="1">
      <c r="A36" s="513" t="s">
        <v>362</v>
      </c>
      <c r="B36" s="131"/>
      <c r="C36" s="131"/>
      <c r="D36" s="131"/>
      <c r="E36" s="131"/>
      <c r="F36" s="131"/>
      <c r="G36" s="131"/>
      <c r="H36" s="161"/>
      <c r="I36" s="131"/>
      <c r="J36" s="131"/>
      <c r="K36" s="859"/>
    </row>
    <row r="37" spans="1:11" ht="15" customHeight="1">
      <c r="A37" s="630" t="s">
        <v>103</v>
      </c>
      <c r="B37" s="636">
        <v>43.05</v>
      </c>
      <c r="C37" s="636">
        <v>61.74</v>
      </c>
      <c r="D37" s="636">
        <v>-2.98</v>
      </c>
      <c r="E37" s="636">
        <v>-2.33</v>
      </c>
      <c r="F37" s="636">
        <v>12.07</v>
      </c>
      <c r="G37" s="636">
        <v>64.34</v>
      </c>
      <c r="H37" s="637">
        <v>32.729999999999997</v>
      </c>
      <c r="I37" s="636">
        <v>-32.39</v>
      </c>
      <c r="J37" s="636">
        <v>-423.69</v>
      </c>
      <c r="K37" s="1283">
        <v>272.16000000000003</v>
      </c>
    </row>
    <row r="38" spans="1:11" ht="15" customHeight="1">
      <c r="A38" s="479" t="s">
        <v>363</v>
      </c>
      <c r="B38" s="135"/>
      <c r="C38" s="135"/>
      <c r="D38" s="135"/>
      <c r="E38" s="135"/>
      <c r="F38" s="135"/>
      <c r="G38" s="135"/>
      <c r="H38" s="177"/>
      <c r="I38" s="135"/>
      <c r="J38" s="135"/>
      <c r="K38" s="1278"/>
    </row>
    <row r="39" spans="1:11" s="145" customFormat="1" ht="15" customHeight="1">
      <c r="A39" s="277" t="s">
        <v>1434</v>
      </c>
      <c r="B39" s="277"/>
      <c r="D39" s="154" t="s">
        <v>1435</v>
      </c>
      <c r="E39" s="154"/>
      <c r="G39" s="154"/>
    </row>
    <row r="40" spans="1:11" s="42" customFormat="1" ht="15" customHeight="1">
      <c r="A40" s="277" t="s">
        <v>1436</v>
      </c>
      <c r="B40" s="72"/>
      <c r="C40" s="72"/>
      <c r="D40" s="249" t="s">
        <v>938</v>
      </c>
    </row>
    <row r="41" spans="1:11" s="42" customFormat="1" ht="15" customHeight="1">
      <c r="A41" s="277" t="s">
        <v>1437</v>
      </c>
      <c r="B41" s="72"/>
      <c r="C41" s="72"/>
      <c r="D41" s="249" t="s">
        <v>652</v>
      </c>
    </row>
    <row r="42" spans="1:11" s="17" customFormat="1" ht="15" customHeight="1">
      <c r="A42" s="145" t="s">
        <v>1438</v>
      </c>
      <c r="B42" s="33"/>
      <c r="C42" s="33"/>
      <c r="D42" s="249" t="s">
        <v>939</v>
      </c>
    </row>
    <row r="43" spans="1:11" s="17" customFormat="1" ht="15" customHeight="1">
      <c r="A43" s="145" t="s">
        <v>1439</v>
      </c>
      <c r="D43" s="249" t="s">
        <v>1250</v>
      </c>
    </row>
    <row r="44" spans="1:11" s="17" customFormat="1" ht="15" customHeight="1">
      <c r="A44" s="277" t="s">
        <v>1440</v>
      </c>
      <c r="B44" s="250"/>
      <c r="C44" s="250"/>
      <c r="D44" s="249" t="s">
        <v>1315</v>
      </c>
      <c r="E44" s="250"/>
      <c r="F44" s="250"/>
      <c r="G44" s="250"/>
      <c r="H44" s="250"/>
      <c r="I44" s="250"/>
      <c r="J44" s="250"/>
      <c r="K44" s="250"/>
    </row>
    <row r="45" spans="1:11" s="17" customFormat="1" ht="15" customHeight="1">
      <c r="A45" s="267" t="s">
        <v>1441</v>
      </c>
      <c r="B45" s="1"/>
      <c r="C45" s="1"/>
      <c r="D45" s="257" t="s">
        <v>1432</v>
      </c>
      <c r="E45" s="1"/>
      <c r="F45" s="1"/>
      <c r="G45" s="1"/>
      <c r="H45" s="1"/>
      <c r="I45" s="1"/>
      <c r="J45" s="1"/>
      <c r="K45" s="1"/>
    </row>
    <row r="46" spans="1:11" s="17" customFormat="1" ht="15" customHeight="1">
      <c r="A46" s="267" t="s">
        <v>1586</v>
      </c>
      <c r="B46" s="1"/>
      <c r="C46" s="1"/>
      <c r="D46" s="257" t="s">
        <v>1587</v>
      </c>
      <c r="E46" s="1"/>
      <c r="F46" s="1"/>
      <c r="G46" s="1"/>
      <c r="H46" s="1"/>
      <c r="I46" s="1"/>
      <c r="J46" s="1"/>
      <c r="K46" s="1"/>
    </row>
    <row r="47" spans="1:11" s="17" customFormat="1" ht="15" customHeight="1">
      <c r="A47" s="1519" t="s">
        <v>1608</v>
      </c>
      <c r="B47" s="1519"/>
      <c r="C47" s="1519"/>
      <c r="D47" s="1519"/>
      <c r="E47" s="1519"/>
      <c r="F47" s="1519"/>
      <c r="G47" s="1519"/>
      <c r="H47" s="1519"/>
      <c r="I47" s="1519"/>
      <c r="J47" s="1519"/>
      <c r="K47" s="1519"/>
    </row>
    <row r="48" spans="1:11" s="17" customFormat="1" ht="27" customHeight="1">
      <c r="A48" s="1460" t="s">
        <v>1433</v>
      </c>
      <c r="B48" s="1460"/>
      <c r="C48" s="1460"/>
      <c r="D48" s="1460"/>
      <c r="E48" s="1460"/>
      <c r="F48" s="1460"/>
      <c r="G48" s="1460"/>
      <c r="H48" s="1460"/>
      <c r="I48" s="1460"/>
      <c r="J48" s="1460"/>
      <c r="K48" s="1460"/>
    </row>
  </sheetData>
  <mergeCells count="3">
    <mergeCell ref="I2:K2"/>
    <mergeCell ref="A47:K47"/>
    <mergeCell ref="A48:K48"/>
  </mergeCells>
  <phoneticPr fontId="12"/>
  <pageMargins left="0.70866141732283472" right="0.39370078740157483" top="0.59055118110236227" bottom="0.39370078740157483" header="0.51181102362204722" footer="0.31496062992125984"/>
  <pageSetup paperSize="9" scale="72" orientation="portrait" r:id="rId1"/>
  <headerFooter scaleWithDoc="0" alignWithMargins="0">
    <oddFooter>&amp;C&amp;9&amp;P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00"/>
  <sheetViews>
    <sheetView zoomScaleNormal="100" workbookViewId="0"/>
  </sheetViews>
  <sheetFormatPr defaultRowHeight="15" customHeight="1"/>
  <cols>
    <col min="1" max="1" width="2.25" style="1" customWidth="1"/>
    <col min="2" max="2" width="38.375" style="1" customWidth="1"/>
    <col min="3" max="12" width="9.75" style="1" customWidth="1"/>
    <col min="13" max="16384" width="9" style="1"/>
  </cols>
  <sheetData>
    <row r="1" spans="1:12" ht="18.75">
      <c r="A1" s="627" t="s">
        <v>940</v>
      </c>
      <c r="B1" s="155"/>
      <c r="C1" s="850"/>
      <c r="D1" s="202"/>
    </row>
    <row r="2" spans="1:12" ht="15" customHeight="1">
      <c r="A2" s="23" t="s">
        <v>941</v>
      </c>
      <c r="B2" s="23"/>
      <c r="J2" s="1517"/>
      <c r="K2" s="1517"/>
      <c r="L2" s="1518"/>
    </row>
    <row r="3" spans="1:12" ht="7.5" customHeight="1">
      <c r="A3" s="10"/>
      <c r="B3" s="10"/>
      <c r="C3" s="12"/>
      <c r="D3" s="12"/>
    </row>
    <row r="4" spans="1:12" ht="15" customHeight="1">
      <c r="A4" s="628" t="s">
        <v>942</v>
      </c>
      <c r="B4" s="371"/>
      <c r="C4" s="12"/>
      <c r="D4" s="12"/>
      <c r="J4" s="349"/>
      <c r="K4" s="349"/>
      <c r="L4" s="349" t="s">
        <v>1233</v>
      </c>
    </row>
    <row r="5" spans="1:12" ht="15" customHeight="1">
      <c r="A5" s="75" t="s">
        <v>943</v>
      </c>
      <c r="B5" s="75"/>
      <c r="C5" s="20"/>
      <c r="D5" s="20"/>
      <c r="E5" s="38"/>
      <c r="F5" s="12"/>
      <c r="G5" s="12"/>
      <c r="H5" s="79"/>
      <c r="I5" s="79"/>
      <c r="J5" s="304"/>
      <c r="K5" s="304"/>
      <c r="L5" s="304" t="s">
        <v>944</v>
      </c>
    </row>
    <row r="6" spans="1:12" ht="15" customHeight="1">
      <c r="A6" s="441"/>
      <c r="B6" s="480" t="s">
        <v>373</v>
      </c>
      <c r="C6" s="412">
        <f>'表紙 '!$A$8-(13-COLUMN())</f>
        <v>2014</v>
      </c>
      <c r="D6" s="412">
        <f>'表紙 '!$A$8-(13-COLUMN())</f>
        <v>2015</v>
      </c>
      <c r="E6" s="412">
        <f>'表紙 '!$A$8-(13-COLUMN())</f>
        <v>2016</v>
      </c>
      <c r="F6" s="412">
        <f>'表紙 '!$A$8-(13-COLUMN())</f>
        <v>2017</v>
      </c>
      <c r="G6" s="412">
        <f>'表紙 '!$A$8-(13-COLUMN())</f>
        <v>2018</v>
      </c>
      <c r="H6" s="412">
        <f>'表紙 '!$A$8-(13-COLUMN())</f>
        <v>2019</v>
      </c>
      <c r="I6" s="412">
        <f>'表紙 '!$A$8-(13-COLUMN())</f>
        <v>2020</v>
      </c>
      <c r="J6" s="412">
        <f>'表紙 '!$A$8-(13-COLUMN())</f>
        <v>2021</v>
      </c>
      <c r="K6" s="412">
        <f>'表紙 '!$A$8-(13-COLUMN())</f>
        <v>2022</v>
      </c>
      <c r="L6" s="412">
        <f>'表紙 '!$A$8-(13-COLUMN())</f>
        <v>2023</v>
      </c>
    </row>
    <row r="7" spans="1:12" ht="13.5">
      <c r="A7" s="481" t="s">
        <v>36</v>
      </c>
      <c r="B7" s="482"/>
      <c r="C7" s="638"/>
      <c r="D7" s="638"/>
      <c r="E7" s="638"/>
      <c r="F7" s="638"/>
      <c r="G7" s="638"/>
      <c r="H7" s="638"/>
      <c r="I7" s="638"/>
      <c r="J7" s="638"/>
      <c r="K7" s="638"/>
      <c r="L7" s="860"/>
    </row>
    <row r="8" spans="1:12" ht="13.5">
      <c r="A8" s="1524" t="s">
        <v>945</v>
      </c>
      <c r="B8" s="1525"/>
      <c r="C8" s="639"/>
      <c r="D8" s="639"/>
      <c r="E8" s="639"/>
      <c r="F8" s="639"/>
      <c r="G8" s="639"/>
      <c r="H8" s="639"/>
      <c r="I8" s="639"/>
      <c r="J8" s="639"/>
      <c r="K8" s="639"/>
      <c r="L8" s="861"/>
    </row>
    <row r="9" spans="1:12" ht="13.5">
      <c r="A9" s="483"/>
      <c r="B9" s="484" t="s">
        <v>946</v>
      </c>
      <c r="C9" s="131">
        <v>19642</v>
      </c>
      <c r="D9" s="131">
        <v>23234</v>
      </c>
      <c r="E9" s="131">
        <v>2668</v>
      </c>
      <c r="F9" s="131">
        <v>2671</v>
      </c>
      <c r="G9" s="131">
        <v>6656</v>
      </c>
      <c r="H9" s="131">
        <v>22100</v>
      </c>
      <c r="I9" s="161">
        <v>12531</v>
      </c>
      <c r="J9" s="131">
        <v>-1252</v>
      </c>
      <c r="K9" s="131">
        <v>-93737</v>
      </c>
      <c r="L9" s="859">
        <v>63061</v>
      </c>
    </row>
    <row r="10" spans="1:12" ht="13.5">
      <c r="A10" s="485"/>
      <c r="B10" s="486" t="s">
        <v>947</v>
      </c>
      <c r="C10" s="131"/>
      <c r="D10" s="131"/>
      <c r="E10" s="131"/>
      <c r="F10" s="131"/>
      <c r="G10" s="131"/>
      <c r="H10" s="131"/>
      <c r="I10" s="161"/>
      <c r="J10" s="131"/>
      <c r="K10" s="131"/>
      <c r="L10" s="859"/>
    </row>
    <row r="11" spans="1:12" ht="13.5">
      <c r="A11" s="483"/>
      <c r="B11" s="484" t="s">
        <v>948</v>
      </c>
      <c r="C11" s="131">
        <v>70375</v>
      </c>
      <c r="D11" s="131">
        <v>67215</v>
      </c>
      <c r="E11" s="131">
        <v>64842</v>
      </c>
      <c r="F11" s="131">
        <v>62773</v>
      </c>
      <c r="G11" s="131">
        <v>71985</v>
      </c>
      <c r="H11" s="131">
        <v>51742</v>
      </c>
      <c r="I11" s="161">
        <v>54346</v>
      </c>
      <c r="J11" s="131">
        <v>55194</v>
      </c>
      <c r="K11" s="131">
        <v>58403</v>
      </c>
      <c r="L11" s="859">
        <v>59921</v>
      </c>
    </row>
    <row r="12" spans="1:12" ht="13.5">
      <c r="A12" s="485"/>
      <c r="B12" s="486" t="s">
        <v>949</v>
      </c>
      <c r="C12" s="131"/>
      <c r="D12" s="131"/>
      <c r="E12" s="131"/>
      <c r="F12" s="131"/>
      <c r="G12" s="131"/>
      <c r="H12" s="131"/>
      <c r="I12" s="161"/>
      <c r="J12" s="131"/>
      <c r="K12" s="131"/>
      <c r="L12" s="859"/>
    </row>
    <row r="13" spans="1:12" ht="13.5">
      <c r="A13" s="483"/>
      <c r="B13" s="484" t="s">
        <v>950</v>
      </c>
      <c r="C13" s="131">
        <v>2547</v>
      </c>
      <c r="D13" s="131">
        <v>2085</v>
      </c>
      <c r="E13" s="131">
        <v>2483</v>
      </c>
      <c r="F13" s="131">
        <v>1691</v>
      </c>
      <c r="G13" s="131">
        <v>2158</v>
      </c>
      <c r="H13" s="131">
        <v>4997</v>
      </c>
      <c r="I13" s="161">
        <v>2270</v>
      </c>
      <c r="J13" s="131">
        <v>1996</v>
      </c>
      <c r="K13" s="131">
        <v>2851</v>
      </c>
      <c r="L13" s="859">
        <v>1765</v>
      </c>
    </row>
    <row r="14" spans="1:12" ht="13.5">
      <c r="A14" s="485"/>
      <c r="B14" s="486" t="s">
        <v>951</v>
      </c>
      <c r="C14" s="131"/>
      <c r="D14" s="131"/>
      <c r="E14" s="131"/>
      <c r="F14" s="131"/>
      <c r="G14" s="131"/>
      <c r="H14" s="131"/>
      <c r="I14" s="161"/>
      <c r="J14" s="131"/>
      <c r="K14" s="131"/>
      <c r="L14" s="859"/>
    </row>
    <row r="15" spans="1:12" ht="13.5">
      <c r="A15" s="415"/>
      <c r="B15" s="487" t="s">
        <v>365</v>
      </c>
      <c r="C15" s="131">
        <v>1156</v>
      </c>
      <c r="D15" s="131">
        <v>1156</v>
      </c>
      <c r="E15" s="131">
        <v>578</v>
      </c>
      <c r="F15" s="131" t="s">
        <v>22</v>
      </c>
      <c r="G15" s="131" t="s">
        <v>22</v>
      </c>
      <c r="H15" s="131" t="s">
        <v>22</v>
      </c>
      <c r="I15" s="859" t="s">
        <v>22</v>
      </c>
      <c r="J15" s="859" t="s">
        <v>22</v>
      </c>
      <c r="K15" s="859" t="s">
        <v>22</v>
      </c>
      <c r="L15" s="859" t="s">
        <v>22</v>
      </c>
    </row>
    <row r="16" spans="1:12" ht="13.5">
      <c r="A16" s="485"/>
      <c r="B16" s="486" t="s">
        <v>952</v>
      </c>
      <c r="C16" s="131"/>
      <c r="D16" s="131"/>
      <c r="E16" s="131"/>
      <c r="F16" s="131"/>
      <c r="G16" s="131"/>
      <c r="H16" s="131"/>
      <c r="I16" s="161"/>
      <c r="J16" s="131"/>
      <c r="K16" s="131"/>
      <c r="L16" s="859"/>
    </row>
    <row r="17" spans="1:12" ht="13.5">
      <c r="A17" s="483"/>
      <c r="B17" s="484" t="s">
        <v>953</v>
      </c>
      <c r="C17" s="131">
        <v>-963</v>
      </c>
      <c r="D17" s="133">
        <v>900</v>
      </c>
      <c r="E17" s="133">
        <v>-4154</v>
      </c>
      <c r="F17" s="133">
        <v>-84</v>
      </c>
      <c r="G17" s="133">
        <v>-127</v>
      </c>
      <c r="H17" s="133">
        <v>27</v>
      </c>
      <c r="I17" s="163">
        <v>2687</v>
      </c>
      <c r="J17" s="133">
        <v>-18421</v>
      </c>
      <c r="K17" s="133">
        <v>-1317</v>
      </c>
      <c r="L17" s="1280">
        <v>35271</v>
      </c>
    </row>
    <row r="18" spans="1:12" ht="13.5">
      <c r="A18" s="485"/>
      <c r="B18" s="486" t="s">
        <v>954</v>
      </c>
      <c r="C18" s="131"/>
      <c r="D18" s="133"/>
      <c r="E18" s="133"/>
      <c r="F18" s="133"/>
      <c r="G18" s="133"/>
      <c r="H18" s="133"/>
      <c r="I18" s="163"/>
      <c r="J18" s="133"/>
      <c r="K18" s="133"/>
      <c r="L18" s="1280"/>
    </row>
    <row r="19" spans="1:12" ht="13.5">
      <c r="A19" s="483"/>
      <c r="B19" s="484" t="s">
        <v>955</v>
      </c>
      <c r="C19" s="131">
        <v>15342</v>
      </c>
      <c r="D19" s="131">
        <v>11265</v>
      </c>
      <c r="E19" s="131">
        <v>10427</v>
      </c>
      <c r="F19" s="131">
        <v>9638</v>
      </c>
      <c r="G19" s="131">
        <v>8795</v>
      </c>
      <c r="H19" s="131">
        <v>7657</v>
      </c>
      <c r="I19" s="161">
        <v>6916</v>
      </c>
      <c r="J19" s="131">
        <v>6578</v>
      </c>
      <c r="K19" s="131">
        <v>7224</v>
      </c>
      <c r="L19" s="859">
        <v>7498</v>
      </c>
    </row>
    <row r="20" spans="1:12" ht="13.5">
      <c r="A20" s="485"/>
      <c r="B20" s="486" t="s">
        <v>957</v>
      </c>
      <c r="C20" s="131"/>
      <c r="D20" s="131"/>
      <c r="E20" s="131"/>
      <c r="F20" s="131"/>
      <c r="G20" s="131"/>
      <c r="H20" s="131"/>
      <c r="I20" s="161"/>
      <c r="J20" s="131"/>
      <c r="K20" s="131"/>
      <c r="L20" s="859"/>
    </row>
    <row r="21" spans="1:12" ht="13.5">
      <c r="A21" s="415"/>
      <c r="B21" s="487" t="s">
        <v>958</v>
      </c>
      <c r="C21" s="131">
        <v>-856</v>
      </c>
      <c r="D21" s="131">
        <v>-1754</v>
      </c>
      <c r="E21" s="131">
        <v>-1448</v>
      </c>
      <c r="F21" s="131">
        <v>-4790</v>
      </c>
      <c r="G21" s="131">
        <v>-3010</v>
      </c>
      <c r="H21" s="131">
        <v>-537</v>
      </c>
      <c r="I21" s="161">
        <v>-4937</v>
      </c>
      <c r="J21" s="131">
        <v>-6775</v>
      </c>
      <c r="K21" s="131">
        <v>452</v>
      </c>
      <c r="L21" s="859">
        <v>-4115</v>
      </c>
    </row>
    <row r="22" spans="1:12" ht="13.5">
      <c r="A22" s="485"/>
      <c r="B22" s="486" t="s">
        <v>959</v>
      </c>
      <c r="C22" s="131"/>
      <c r="D22" s="131"/>
      <c r="E22" s="131"/>
      <c r="F22" s="131"/>
      <c r="G22" s="131"/>
      <c r="H22" s="131"/>
      <c r="I22" s="161"/>
      <c r="J22" s="131"/>
      <c r="K22" s="131"/>
      <c r="L22" s="859"/>
    </row>
    <row r="23" spans="1:12" ht="13.5">
      <c r="A23" s="415"/>
      <c r="B23" s="487" t="s">
        <v>960</v>
      </c>
      <c r="C23" s="131">
        <v>6186</v>
      </c>
      <c r="D23" s="131">
        <v>-7761</v>
      </c>
      <c r="E23" s="131">
        <v>766</v>
      </c>
      <c r="F23" s="131">
        <v>3762</v>
      </c>
      <c r="G23" s="131">
        <v>-6446</v>
      </c>
      <c r="H23" s="131">
        <v>9582</v>
      </c>
      <c r="I23" s="161">
        <v>-4896</v>
      </c>
      <c r="J23" s="131">
        <v>-1890</v>
      </c>
      <c r="K23" s="131">
        <v>-2958</v>
      </c>
      <c r="L23" s="859">
        <v>10344</v>
      </c>
    </row>
    <row r="24" spans="1:12" ht="13.5">
      <c r="A24" s="485"/>
      <c r="B24" s="486" t="s">
        <v>961</v>
      </c>
      <c r="C24" s="131"/>
      <c r="D24" s="131"/>
      <c r="E24" s="131"/>
      <c r="F24" s="131"/>
      <c r="G24" s="131"/>
      <c r="H24" s="131"/>
      <c r="I24" s="161"/>
      <c r="J24" s="131"/>
      <c r="K24" s="131"/>
      <c r="L24" s="859"/>
    </row>
    <row r="25" spans="1:12" ht="13.5">
      <c r="A25" s="483"/>
      <c r="B25" s="484" t="s">
        <v>405</v>
      </c>
      <c r="C25" s="131">
        <v>15347</v>
      </c>
      <c r="D25" s="131">
        <v>-5994</v>
      </c>
      <c r="E25" s="131">
        <v>2721</v>
      </c>
      <c r="F25" s="131">
        <v>16756</v>
      </c>
      <c r="G25" s="131">
        <v>-13608</v>
      </c>
      <c r="H25" s="131">
        <v>13984</v>
      </c>
      <c r="I25" s="161">
        <v>814</v>
      </c>
      <c r="J25" s="131">
        <v>3218</v>
      </c>
      <c r="K25" s="131">
        <v>-57157</v>
      </c>
      <c r="L25" s="859">
        <v>55180</v>
      </c>
    </row>
    <row r="26" spans="1:12" ht="13.5">
      <c r="A26" s="485"/>
      <c r="B26" s="486" t="s">
        <v>96</v>
      </c>
      <c r="C26" s="131"/>
      <c r="D26" s="131"/>
      <c r="E26" s="131"/>
      <c r="F26" s="131"/>
      <c r="G26" s="131"/>
      <c r="H26" s="131"/>
      <c r="I26" s="161"/>
      <c r="J26" s="131"/>
      <c r="K26" s="131"/>
      <c r="L26" s="859"/>
    </row>
    <row r="27" spans="1:12" ht="13.5">
      <c r="A27" s="641"/>
      <c r="B27" s="962" t="s">
        <v>37</v>
      </c>
      <c r="C27" s="631">
        <v>128779</v>
      </c>
      <c r="D27" s="631">
        <v>90347</v>
      </c>
      <c r="E27" s="631">
        <v>78885</v>
      </c>
      <c r="F27" s="631">
        <v>92418</v>
      </c>
      <c r="G27" s="631">
        <v>66402</v>
      </c>
      <c r="H27" s="631">
        <v>109553</v>
      </c>
      <c r="I27" s="632">
        <v>69733</v>
      </c>
      <c r="J27" s="631">
        <v>38647</v>
      </c>
      <c r="K27" s="631">
        <v>-86239</v>
      </c>
      <c r="L27" s="1281">
        <v>228928</v>
      </c>
    </row>
    <row r="28" spans="1:12" ht="13.5">
      <c r="A28" s="642"/>
      <c r="B28" s="961" t="s">
        <v>962</v>
      </c>
      <c r="C28" s="634"/>
      <c r="D28" s="634"/>
      <c r="E28" s="634"/>
      <c r="F28" s="634"/>
      <c r="G28" s="634"/>
      <c r="H28" s="634"/>
      <c r="I28" s="635"/>
      <c r="J28" s="634"/>
      <c r="K28" s="634"/>
      <c r="L28" s="1282"/>
    </row>
    <row r="29" spans="1:12" ht="13.5">
      <c r="A29" s="483"/>
      <c r="B29" s="484" t="s">
        <v>963</v>
      </c>
      <c r="C29" s="131">
        <v>1310</v>
      </c>
      <c r="D29" s="131">
        <v>1171</v>
      </c>
      <c r="E29" s="131">
        <v>1269</v>
      </c>
      <c r="F29" s="131">
        <v>952</v>
      </c>
      <c r="G29" s="131">
        <v>776</v>
      </c>
      <c r="H29" s="131">
        <v>795</v>
      </c>
      <c r="I29" s="161">
        <v>541</v>
      </c>
      <c r="J29" s="131">
        <v>642</v>
      </c>
      <c r="K29" s="131">
        <v>808</v>
      </c>
      <c r="L29" s="859">
        <v>958</v>
      </c>
    </row>
    <row r="30" spans="1:12" ht="13.5">
      <c r="A30" s="485"/>
      <c r="B30" s="486" t="s">
        <v>964</v>
      </c>
      <c r="C30" s="131"/>
      <c r="D30" s="131"/>
      <c r="E30" s="131"/>
      <c r="F30" s="131"/>
      <c r="G30" s="131"/>
      <c r="H30" s="131"/>
      <c r="I30" s="161"/>
      <c r="J30" s="131"/>
      <c r="K30" s="131"/>
      <c r="L30" s="859"/>
    </row>
    <row r="31" spans="1:12" ht="13.5">
      <c r="A31" s="483"/>
      <c r="B31" s="484" t="s">
        <v>965</v>
      </c>
      <c r="C31" s="131">
        <v>-15777</v>
      </c>
      <c r="D31" s="131">
        <v>-11532</v>
      </c>
      <c r="E31" s="131">
        <v>-10715</v>
      </c>
      <c r="F31" s="131">
        <v>-9960</v>
      </c>
      <c r="G31" s="131">
        <v>-9084</v>
      </c>
      <c r="H31" s="131">
        <v>-7903</v>
      </c>
      <c r="I31" s="161">
        <v>-7203</v>
      </c>
      <c r="J31" s="131">
        <v>-6706</v>
      </c>
      <c r="K31" s="131">
        <v>-6858</v>
      </c>
      <c r="L31" s="859">
        <v>-7622</v>
      </c>
    </row>
    <row r="32" spans="1:12" ht="13.5">
      <c r="A32" s="485"/>
      <c r="B32" s="486" t="s">
        <v>966</v>
      </c>
      <c r="C32" s="131"/>
      <c r="D32" s="131"/>
      <c r="E32" s="131"/>
      <c r="F32" s="131"/>
      <c r="G32" s="131"/>
      <c r="H32" s="131"/>
      <c r="I32" s="161"/>
      <c r="J32" s="131"/>
      <c r="K32" s="131"/>
      <c r="L32" s="859"/>
    </row>
    <row r="33" spans="1:12" ht="13.5">
      <c r="A33" s="483"/>
      <c r="B33" s="484" t="s">
        <v>967</v>
      </c>
      <c r="C33" s="131">
        <v>-2086</v>
      </c>
      <c r="D33" s="131">
        <v>-10255</v>
      </c>
      <c r="E33" s="131">
        <v>-5947</v>
      </c>
      <c r="F33" s="131">
        <v>-3154</v>
      </c>
      <c r="G33" s="131">
        <v>-4513</v>
      </c>
      <c r="H33" s="131">
        <v>-2609</v>
      </c>
      <c r="I33" s="161">
        <v>-6673</v>
      </c>
      <c r="J33" s="131">
        <v>-2259</v>
      </c>
      <c r="K33" s="131">
        <v>-5963</v>
      </c>
      <c r="L33" s="859">
        <v>-2512</v>
      </c>
    </row>
    <row r="34" spans="1:12" ht="13.5">
      <c r="A34" s="485"/>
      <c r="B34" s="486" t="s">
        <v>968</v>
      </c>
      <c r="C34" s="131"/>
      <c r="D34" s="131"/>
      <c r="E34" s="131"/>
      <c r="F34" s="131"/>
      <c r="G34" s="131"/>
      <c r="H34" s="131"/>
      <c r="I34" s="161"/>
      <c r="J34" s="131"/>
      <c r="K34" s="131"/>
      <c r="L34" s="859"/>
    </row>
    <row r="35" spans="1:12" ht="13.5">
      <c r="A35" s="483"/>
      <c r="B35" s="484" t="s">
        <v>366</v>
      </c>
      <c r="C35" s="131">
        <v>907</v>
      </c>
      <c r="D35" s="131">
        <v>61</v>
      </c>
      <c r="E35" s="131">
        <v>56</v>
      </c>
      <c r="F35" s="131">
        <v>2021</v>
      </c>
      <c r="G35" s="131">
        <v>438</v>
      </c>
      <c r="H35" s="131">
        <v>1640</v>
      </c>
      <c r="I35" s="161">
        <v>241</v>
      </c>
      <c r="J35" s="131">
        <v>627</v>
      </c>
      <c r="K35" s="131">
        <v>1208</v>
      </c>
      <c r="L35" s="859">
        <v>3576</v>
      </c>
    </row>
    <row r="36" spans="1:12" ht="13.5">
      <c r="A36" s="485"/>
      <c r="B36" s="486" t="s">
        <v>969</v>
      </c>
      <c r="C36" s="131"/>
      <c r="D36" s="131"/>
      <c r="E36" s="131"/>
      <c r="F36" s="131"/>
      <c r="G36" s="131"/>
      <c r="H36" s="131"/>
      <c r="I36" s="161"/>
      <c r="J36" s="131"/>
      <c r="K36" s="131"/>
      <c r="L36" s="859"/>
    </row>
    <row r="37" spans="1:12" ht="13.5">
      <c r="A37" s="644"/>
      <c r="B37" s="645" t="s">
        <v>970</v>
      </c>
      <c r="C37" s="631">
        <v>113132</v>
      </c>
      <c r="D37" s="631">
        <v>69792</v>
      </c>
      <c r="E37" s="631">
        <v>63547</v>
      </c>
      <c r="F37" s="631">
        <v>82277</v>
      </c>
      <c r="G37" s="631">
        <v>54018</v>
      </c>
      <c r="H37" s="631">
        <v>101475</v>
      </c>
      <c r="I37" s="632">
        <v>56639</v>
      </c>
      <c r="J37" s="631">
        <v>30950</v>
      </c>
      <c r="K37" s="631">
        <v>-97045</v>
      </c>
      <c r="L37" s="1281">
        <v>223328</v>
      </c>
    </row>
    <row r="38" spans="1:12" ht="13.5">
      <c r="A38" s="642"/>
      <c r="B38" s="646" t="s">
        <v>971</v>
      </c>
      <c r="C38" s="634"/>
      <c r="D38" s="634"/>
      <c r="E38" s="634"/>
      <c r="F38" s="634"/>
      <c r="G38" s="634"/>
      <c r="H38" s="634"/>
      <c r="I38" s="635"/>
      <c r="J38" s="634"/>
      <c r="K38" s="634"/>
      <c r="L38" s="1282"/>
    </row>
    <row r="39" spans="1:12" ht="13.5">
      <c r="A39" s="418" t="s">
        <v>38</v>
      </c>
      <c r="B39" s="643"/>
      <c r="C39" s="501"/>
      <c r="D39" s="501"/>
      <c r="E39" s="501"/>
      <c r="F39" s="501"/>
      <c r="G39" s="501"/>
      <c r="H39" s="501"/>
      <c r="I39" s="501"/>
      <c r="J39" s="501"/>
      <c r="K39" s="501"/>
      <c r="L39" s="1287"/>
    </row>
    <row r="40" spans="1:12" ht="13.5">
      <c r="A40" s="1524" t="s">
        <v>972</v>
      </c>
      <c r="B40" s="1525"/>
      <c r="C40" s="640"/>
      <c r="D40" s="640"/>
      <c r="E40" s="640"/>
      <c r="F40" s="640"/>
      <c r="G40" s="640"/>
      <c r="H40" s="640"/>
      <c r="I40" s="640"/>
      <c r="J40" s="640"/>
      <c r="K40" s="640"/>
      <c r="L40" s="1288"/>
    </row>
    <row r="41" spans="1:12" ht="13.5">
      <c r="A41" s="418"/>
      <c r="B41" s="489" t="s">
        <v>973</v>
      </c>
      <c r="C41" s="131">
        <v>-116165</v>
      </c>
      <c r="D41" s="131">
        <v>-85860</v>
      </c>
      <c r="E41" s="131">
        <v>-103783</v>
      </c>
      <c r="F41" s="131">
        <v>-92225</v>
      </c>
      <c r="G41" s="131">
        <v>-104291</v>
      </c>
      <c r="H41" s="131">
        <v>-78736</v>
      </c>
      <c r="I41" s="161">
        <v>-84867</v>
      </c>
      <c r="J41" s="131">
        <v>-82412</v>
      </c>
      <c r="K41" s="131">
        <v>-82209</v>
      </c>
      <c r="L41" s="859">
        <v>-69421</v>
      </c>
    </row>
    <row r="42" spans="1:12" ht="13.5">
      <c r="A42" s="485"/>
      <c r="B42" s="486" t="s">
        <v>974</v>
      </c>
      <c r="C42" s="131"/>
      <c r="D42" s="131"/>
      <c r="E42" s="131"/>
      <c r="F42" s="131"/>
      <c r="G42" s="131"/>
      <c r="H42" s="131"/>
      <c r="I42" s="161"/>
      <c r="J42" s="131"/>
      <c r="K42" s="131"/>
      <c r="L42" s="859"/>
    </row>
    <row r="43" spans="1:12" ht="13.5">
      <c r="A43" s="483"/>
      <c r="B43" s="484" t="s">
        <v>975</v>
      </c>
      <c r="C43" s="131">
        <v>1018</v>
      </c>
      <c r="D43" s="131">
        <v>529</v>
      </c>
      <c r="E43" s="131">
        <v>167</v>
      </c>
      <c r="F43" s="131">
        <v>411</v>
      </c>
      <c r="G43" s="131">
        <v>1828</v>
      </c>
      <c r="H43" s="131">
        <v>2950</v>
      </c>
      <c r="I43" s="161">
        <v>1041</v>
      </c>
      <c r="J43" s="131">
        <v>142</v>
      </c>
      <c r="K43" s="131">
        <v>176</v>
      </c>
      <c r="L43" s="859">
        <v>73</v>
      </c>
    </row>
    <row r="44" spans="1:12" ht="13.5">
      <c r="A44" s="485"/>
      <c r="B44" s="486" t="s">
        <v>976</v>
      </c>
      <c r="C44" s="131"/>
      <c r="D44" s="131"/>
      <c r="E44" s="131"/>
      <c r="F44" s="131"/>
      <c r="G44" s="131"/>
      <c r="H44" s="131"/>
      <c r="I44" s="161"/>
      <c r="J44" s="131"/>
      <c r="K44" s="131"/>
      <c r="L44" s="859"/>
    </row>
    <row r="45" spans="1:12" ht="13.5">
      <c r="A45" s="415"/>
      <c r="B45" s="487" t="s">
        <v>367</v>
      </c>
      <c r="C45" s="131">
        <v>5237</v>
      </c>
      <c r="D45" s="131">
        <v>323</v>
      </c>
      <c r="E45" s="131">
        <v>-636</v>
      </c>
      <c r="F45" s="131">
        <v>555</v>
      </c>
      <c r="G45" s="131">
        <v>1124</v>
      </c>
      <c r="H45" s="131">
        <v>645</v>
      </c>
      <c r="I45" s="161">
        <v>-1087</v>
      </c>
      <c r="J45" s="131">
        <v>-22635</v>
      </c>
      <c r="K45" s="131">
        <v>-6812</v>
      </c>
      <c r="L45" s="859">
        <v>1436</v>
      </c>
    </row>
    <row r="46" spans="1:12" ht="13.5">
      <c r="A46" s="485"/>
      <c r="B46" s="486" t="s">
        <v>977</v>
      </c>
      <c r="C46" s="131"/>
      <c r="D46" s="131"/>
      <c r="E46" s="131"/>
      <c r="F46" s="131"/>
      <c r="G46" s="131"/>
      <c r="H46" s="131"/>
      <c r="I46" s="161"/>
      <c r="J46" s="131"/>
      <c r="K46" s="131"/>
      <c r="L46" s="859"/>
    </row>
    <row r="47" spans="1:12" ht="13.5">
      <c r="A47" s="416"/>
      <c r="B47" s="487" t="s">
        <v>368</v>
      </c>
      <c r="C47" s="859">
        <v>-169</v>
      </c>
      <c r="D47" s="859" t="s">
        <v>22</v>
      </c>
      <c r="E47" s="859" t="s">
        <v>22</v>
      </c>
      <c r="F47" s="131" t="s">
        <v>22</v>
      </c>
      <c r="G47" s="859" t="s">
        <v>22</v>
      </c>
      <c r="H47" s="859" t="s">
        <v>22</v>
      </c>
      <c r="I47" s="859" t="s">
        <v>22</v>
      </c>
      <c r="J47" s="859">
        <v>-6138</v>
      </c>
      <c r="K47" s="859" t="s">
        <v>22</v>
      </c>
      <c r="L47" s="859">
        <v>-1560</v>
      </c>
    </row>
    <row r="48" spans="1:12" ht="13.5">
      <c r="A48" s="485"/>
      <c r="B48" s="486" t="s">
        <v>978</v>
      </c>
      <c r="C48" s="131"/>
      <c r="D48" s="131"/>
      <c r="E48" s="131"/>
      <c r="F48" s="131"/>
      <c r="G48" s="131"/>
      <c r="H48" s="131"/>
      <c r="I48" s="161"/>
      <c r="J48" s="131"/>
      <c r="K48" s="131"/>
      <c r="L48" s="859"/>
    </row>
    <row r="49" spans="1:12" ht="13.5">
      <c r="A49" s="416"/>
      <c r="B49" s="487" t="s">
        <v>369</v>
      </c>
      <c r="C49" s="859">
        <v>6029</v>
      </c>
      <c r="D49" s="859" t="s">
        <v>22</v>
      </c>
      <c r="E49" s="859" t="s">
        <v>22</v>
      </c>
      <c r="F49" s="131" t="s">
        <v>22</v>
      </c>
      <c r="G49" s="859" t="s">
        <v>22</v>
      </c>
      <c r="H49" s="859" t="s">
        <v>22</v>
      </c>
      <c r="I49" s="859" t="s">
        <v>22</v>
      </c>
      <c r="J49" s="859" t="s">
        <v>22</v>
      </c>
      <c r="K49" s="859" t="s">
        <v>22</v>
      </c>
      <c r="L49" s="859" t="s">
        <v>22</v>
      </c>
    </row>
    <row r="50" spans="1:12" ht="13.5">
      <c r="A50" s="485"/>
      <c r="B50" s="486" t="s">
        <v>979</v>
      </c>
      <c r="C50" s="131"/>
      <c r="D50" s="131"/>
      <c r="E50" s="131"/>
      <c r="F50" s="131"/>
      <c r="G50" s="131"/>
      <c r="H50" s="131"/>
      <c r="I50" s="161"/>
      <c r="J50" s="131"/>
      <c r="K50" s="131"/>
      <c r="L50" s="859"/>
    </row>
    <row r="51" spans="1:12" ht="13.5">
      <c r="A51" s="644"/>
      <c r="B51" s="645" t="s">
        <v>980</v>
      </c>
      <c r="C51" s="631">
        <v>-104048</v>
      </c>
      <c r="D51" s="631">
        <v>-85006</v>
      </c>
      <c r="E51" s="631">
        <v>-104252</v>
      </c>
      <c r="F51" s="631">
        <v>-91259</v>
      </c>
      <c r="G51" s="631">
        <v>-101338</v>
      </c>
      <c r="H51" s="631">
        <v>-75141</v>
      </c>
      <c r="I51" s="632">
        <v>-84913</v>
      </c>
      <c r="J51" s="631">
        <v>-111044</v>
      </c>
      <c r="K51" s="631">
        <v>-88845</v>
      </c>
      <c r="L51" s="1281">
        <v>-69472</v>
      </c>
    </row>
    <row r="52" spans="1:12" ht="13.5">
      <c r="A52" s="642"/>
      <c r="B52" s="646" t="s">
        <v>981</v>
      </c>
      <c r="C52" s="634"/>
      <c r="D52" s="634"/>
      <c r="E52" s="634"/>
      <c r="F52" s="634"/>
      <c r="G52" s="634"/>
      <c r="H52" s="634"/>
      <c r="I52" s="635"/>
      <c r="J52" s="634"/>
      <c r="K52" s="634"/>
      <c r="L52" s="1282"/>
    </row>
    <row r="53" spans="1:12" ht="13.5">
      <c r="A53" s="483" t="s">
        <v>39</v>
      </c>
      <c r="B53" s="647"/>
      <c r="C53" s="501"/>
      <c r="D53" s="501"/>
      <c r="E53" s="501"/>
      <c r="F53" s="501"/>
      <c r="G53" s="501"/>
      <c r="H53" s="501"/>
      <c r="I53" s="501"/>
      <c r="J53" s="501"/>
      <c r="K53" s="501"/>
      <c r="L53" s="1287"/>
    </row>
    <row r="54" spans="1:12" ht="13.5">
      <c r="A54" s="1524" t="s">
        <v>982</v>
      </c>
      <c r="B54" s="1525"/>
      <c r="C54" s="640"/>
      <c r="D54" s="640"/>
      <c r="E54" s="640"/>
      <c r="F54" s="640"/>
      <c r="G54" s="640"/>
      <c r="H54" s="640"/>
      <c r="I54" s="640"/>
      <c r="J54" s="640"/>
      <c r="K54" s="640"/>
      <c r="L54" s="1288"/>
    </row>
    <row r="55" spans="1:12" ht="13.5">
      <c r="A55" s="416"/>
      <c r="B55" s="487" t="s">
        <v>983</v>
      </c>
      <c r="C55" s="133">
        <v>127000</v>
      </c>
      <c r="D55" s="131">
        <v>129000</v>
      </c>
      <c r="E55" s="133">
        <v>119725</v>
      </c>
      <c r="F55" s="133">
        <v>121900</v>
      </c>
      <c r="G55" s="133">
        <v>95000</v>
      </c>
      <c r="H55" s="133">
        <v>110000</v>
      </c>
      <c r="I55" s="163">
        <v>107000</v>
      </c>
      <c r="J55" s="133">
        <v>147900</v>
      </c>
      <c r="K55" s="133">
        <v>315380</v>
      </c>
      <c r="L55" s="1280">
        <v>23000</v>
      </c>
    </row>
    <row r="56" spans="1:12" ht="13.5">
      <c r="A56" s="485"/>
      <c r="B56" s="486" t="s">
        <v>984</v>
      </c>
      <c r="C56" s="133"/>
      <c r="D56" s="131"/>
      <c r="E56" s="133"/>
      <c r="F56" s="133"/>
      <c r="G56" s="133"/>
      <c r="H56" s="133"/>
      <c r="I56" s="163"/>
      <c r="J56" s="133"/>
      <c r="K56" s="133"/>
      <c r="L56" s="1280"/>
    </row>
    <row r="57" spans="1:12" ht="13.5">
      <c r="A57" s="416"/>
      <c r="B57" s="487" t="s">
        <v>985</v>
      </c>
      <c r="C57" s="133">
        <v>-136340</v>
      </c>
      <c r="D57" s="131">
        <v>-84180</v>
      </c>
      <c r="E57" s="133">
        <v>-87750</v>
      </c>
      <c r="F57" s="133">
        <v>-83110</v>
      </c>
      <c r="G57" s="133">
        <v>-101215</v>
      </c>
      <c r="H57" s="133">
        <v>-116083</v>
      </c>
      <c r="I57" s="163">
        <v>-102218</v>
      </c>
      <c r="J57" s="133">
        <v>-85726</v>
      </c>
      <c r="K57" s="133">
        <v>-98432</v>
      </c>
      <c r="L57" s="1280">
        <v>-86091</v>
      </c>
    </row>
    <row r="58" spans="1:12" ht="13.5">
      <c r="A58" s="485"/>
      <c r="B58" s="486" t="s">
        <v>986</v>
      </c>
      <c r="C58" s="133"/>
      <c r="D58" s="131"/>
      <c r="E58" s="133"/>
      <c r="F58" s="133"/>
      <c r="G58" s="133"/>
      <c r="H58" s="133"/>
      <c r="I58" s="163"/>
      <c r="J58" s="133"/>
      <c r="K58" s="133"/>
      <c r="L58" s="1280"/>
    </row>
    <row r="59" spans="1:12" ht="13.5">
      <c r="A59" s="416"/>
      <c r="B59" s="487" t="s">
        <v>987</v>
      </c>
      <c r="C59" s="133">
        <v>448</v>
      </c>
      <c r="D59" s="131">
        <v>-61</v>
      </c>
      <c r="E59" s="133">
        <v>136</v>
      </c>
      <c r="F59" s="133">
        <v>-930</v>
      </c>
      <c r="G59" s="133">
        <v>-3294</v>
      </c>
      <c r="H59" s="133">
        <v>136</v>
      </c>
      <c r="I59" s="163">
        <v>-4630</v>
      </c>
      <c r="J59" s="133">
        <v>-4473</v>
      </c>
      <c r="K59" s="133">
        <v>29781</v>
      </c>
      <c r="L59" s="1280">
        <v>-30000</v>
      </c>
    </row>
    <row r="60" spans="1:12" ht="13.5">
      <c r="A60" s="485"/>
      <c r="B60" s="486" t="s">
        <v>988</v>
      </c>
      <c r="C60" s="133"/>
      <c r="D60" s="131"/>
      <c r="E60" s="133"/>
      <c r="F60" s="133"/>
      <c r="G60" s="133"/>
      <c r="H60" s="133"/>
      <c r="I60" s="163"/>
      <c r="J60" s="133"/>
      <c r="K60" s="133"/>
      <c r="L60" s="1280"/>
    </row>
    <row r="61" spans="1:12" ht="13.5">
      <c r="A61" s="416"/>
      <c r="B61" s="487" t="s">
        <v>370</v>
      </c>
      <c r="C61" s="133">
        <v>-15</v>
      </c>
      <c r="D61" s="131">
        <v>-20</v>
      </c>
      <c r="E61" s="133">
        <v>-10</v>
      </c>
      <c r="F61" s="133">
        <v>-11</v>
      </c>
      <c r="G61" s="133">
        <v>-6</v>
      </c>
      <c r="H61" s="133">
        <v>-5</v>
      </c>
      <c r="I61" s="163">
        <v>-5</v>
      </c>
      <c r="J61" s="133">
        <v>-4</v>
      </c>
      <c r="K61" s="133">
        <v>-3</v>
      </c>
      <c r="L61" s="1280">
        <v>-5</v>
      </c>
    </row>
    <row r="62" spans="1:12" ht="13.5">
      <c r="A62" s="485"/>
      <c r="B62" s="486" t="s">
        <v>989</v>
      </c>
      <c r="C62" s="133"/>
      <c r="D62" s="131"/>
      <c r="E62" s="133"/>
      <c r="F62" s="133"/>
      <c r="G62" s="133"/>
      <c r="H62" s="133"/>
      <c r="I62" s="163"/>
      <c r="J62" s="133"/>
      <c r="K62" s="133"/>
      <c r="L62" s="1280"/>
    </row>
    <row r="63" spans="1:12" ht="13.5">
      <c r="A63" s="442"/>
      <c r="B63" s="489" t="s">
        <v>990</v>
      </c>
      <c r="C63" s="133">
        <v>-10452</v>
      </c>
      <c r="D63" s="131">
        <v>-10451</v>
      </c>
      <c r="E63" s="133">
        <v>-10443</v>
      </c>
      <c r="F63" s="133">
        <v>-2133</v>
      </c>
      <c r="G63" s="133">
        <v>-41</v>
      </c>
      <c r="H63" s="133">
        <v>-36</v>
      </c>
      <c r="I63" s="163">
        <v>-3144</v>
      </c>
      <c r="J63" s="133">
        <v>-3664</v>
      </c>
      <c r="K63" s="133">
        <v>-530</v>
      </c>
      <c r="L63" s="1280">
        <v>-1</v>
      </c>
    </row>
    <row r="64" spans="1:12" ht="13.5">
      <c r="A64" s="485"/>
      <c r="B64" s="486" t="s">
        <v>991</v>
      </c>
      <c r="C64" s="133"/>
      <c r="D64" s="131"/>
      <c r="E64" s="133"/>
      <c r="F64" s="133"/>
      <c r="G64" s="133"/>
      <c r="H64" s="133"/>
      <c r="I64" s="163"/>
      <c r="J64" s="133"/>
      <c r="K64" s="133"/>
      <c r="L64" s="1280"/>
    </row>
    <row r="65" spans="1:12" ht="13.5">
      <c r="A65" s="442"/>
      <c r="B65" s="489" t="s">
        <v>371</v>
      </c>
      <c r="C65" s="859" t="s">
        <v>22</v>
      </c>
      <c r="D65" s="859">
        <v>-139</v>
      </c>
      <c r="E65" s="859">
        <v>-162</v>
      </c>
      <c r="F65" s="859">
        <v>-185</v>
      </c>
      <c r="G65" s="163">
        <v>-298</v>
      </c>
      <c r="H65" s="163">
        <v>-278</v>
      </c>
      <c r="I65" s="163">
        <v>-300</v>
      </c>
      <c r="J65" s="133">
        <v>-528</v>
      </c>
      <c r="K65" s="133">
        <v>-434</v>
      </c>
      <c r="L65" s="1280">
        <v>-623</v>
      </c>
    </row>
    <row r="66" spans="1:12" ht="13.5">
      <c r="A66" s="490"/>
      <c r="B66" s="491" t="s">
        <v>992</v>
      </c>
      <c r="C66" s="163"/>
      <c r="D66" s="161"/>
      <c r="E66" s="163"/>
      <c r="F66" s="163"/>
      <c r="G66" s="163"/>
      <c r="H66" s="163"/>
      <c r="I66" s="163"/>
      <c r="J66" s="133"/>
      <c r="K66" s="133"/>
      <c r="L66" s="1280"/>
    </row>
    <row r="67" spans="1:12" ht="13.5">
      <c r="A67" s="442"/>
      <c r="B67" s="489" t="s">
        <v>405</v>
      </c>
      <c r="C67" s="133">
        <v>-7</v>
      </c>
      <c r="D67" s="131">
        <v>-183</v>
      </c>
      <c r="E67" s="133">
        <v>-172</v>
      </c>
      <c r="F67" s="133">
        <v>-126</v>
      </c>
      <c r="G67" s="133">
        <v>-55</v>
      </c>
      <c r="H67" s="133">
        <v>-18</v>
      </c>
      <c r="I67" s="163">
        <v>-0.1</v>
      </c>
      <c r="J67" s="133">
        <v>-716</v>
      </c>
      <c r="K67" s="133">
        <v>-8</v>
      </c>
      <c r="L67" s="1280">
        <v>-10</v>
      </c>
    </row>
    <row r="68" spans="1:12" ht="13.5">
      <c r="A68" s="485"/>
      <c r="B68" s="486" t="s">
        <v>993</v>
      </c>
      <c r="C68" s="133"/>
      <c r="D68" s="131"/>
      <c r="E68" s="133"/>
      <c r="F68" s="133"/>
      <c r="G68" s="133"/>
      <c r="H68" s="133"/>
      <c r="I68" s="163"/>
      <c r="J68" s="133"/>
      <c r="K68" s="133"/>
      <c r="L68" s="1280"/>
    </row>
    <row r="69" spans="1:12" ht="13.5">
      <c r="A69" s="650"/>
      <c r="B69" s="645" t="s">
        <v>994</v>
      </c>
      <c r="C69" s="648">
        <v>-19368</v>
      </c>
      <c r="D69" s="648">
        <v>33962</v>
      </c>
      <c r="E69" s="648">
        <v>21322</v>
      </c>
      <c r="F69" s="648">
        <v>35401</v>
      </c>
      <c r="G69" s="648">
        <v>-9912</v>
      </c>
      <c r="H69" s="648">
        <v>-6285</v>
      </c>
      <c r="I69" s="651">
        <v>-3300</v>
      </c>
      <c r="J69" s="648">
        <v>52785</v>
      </c>
      <c r="K69" s="648">
        <v>245752</v>
      </c>
      <c r="L69" s="1284">
        <v>-93732</v>
      </c>
    </row>
    <row r="70" spans="1:12" ht="13.5">
      <c r="A70" s="642"/>
      <c r="B70" s="646" t="s">
        <v>982</v>
      </c>
      <c r="C70" s="649"/>
      <c r="D70" s="649"/>
      <c r="E70" s="649"/>
      <c r="F70" s="649"/>
      <c r="G70" s="649"/>
      <c r="H70" s="649"/>
      <c r="I70" s="652"/>
      <c r="J70" s="649"/>
      <c r="K70" s="649"/>
      <c r="L70" s="1285"/>
    </row>
    <row r="71" spans="1:12" ht="13.5">
      <c r="A71" s="416" t="s">
        <v>148</v>
      </c>
      <c r="B71" s="487"/>
      <c r="C71" s="131">
        <v>-0.01</v>
      </c>
      <c r="D71" s="131" t="s">
        <v>22</v>
      </c>
      <c r="E71" s="131" t="s">
        <v>22</v>
      </c>
      <c r="F71" s="131" t="s">
        <v>22</v>
      </c>
      <c r="G71" s="859" t="s">
        <v>22</v>
      </c>
      <c r="H71" s="859" t="s">
        <v>22</v>
      </c>
      <c r="I71" s="859" t="s">
        <v>22</v>
      </c>
      <c r="J71" s="859" t="s">
        <v>22</v>
      </c>
      <c r="K71" s="859" t="s">
        <v>22</v>
      </c>
      <c r="L71" s="859">
        <v>27</v>
      </c>
    </row>
    <row r="72" spans="1:12" ht="13.5">
      <c r="A72" s="1522" t="s">
        <v>995</v>
      </c>
      <c r="B72" s="1523"/>
      <c r="C72" s="131"/>
      <c r="D72" s="131"/>
      <c r="E72" s="131"/>
      <c r="F72" s="131"/>
      <c r="G72" s="131"/>
      <c r="H72" s="131"/>
      <c r="I72" s="161"/>
      <c r="J72" s="131"/>
      <c r="K72" s="131"/>
      <c r="L72" s="859"/>
    </row>
    <row r="73" spans="1:12" ht="13.5">
      <c r="A73" s="653" t="s">
        <v>149</v>
      </c>
      <c r="B73" s="654"/>
      <c r="C73" s="631">
        <v>-10284</v>
      </c>
      <c r="D73" s="631">
        <v>18748</v>
      </c>
      <c r="E73" s="631">
        <v>-19381</v>
      </c>
      <c r="F73" s="631">
        <v>26420</v>
      </c>
      <c r="G73" s="631">
        <v>-57232</v>
      </c>
      <c r="H73" s="631">
        <v>20048</v>
      </c>
      <c r="I73" s="632">
        <v>-31574</v>
      </c>
      <c r="J73" s="631">
        <v>-27307</v>
      </c>
      <c r="K73" s="631">
        <v>59861</v>
      </c>
      <c r="L73" s="1281">
        <v>60150</v>
      </c>
    </row>
    <row r="74" spans="1:12" ht="13.5">
      <c r="A74" s="1520" t="s">
        <v>996</v>
      </c>
      <c r="B74" s="1521"/>
      <c r="C74" s="634"/>
      <c r="D74" s="634"/>
      <c r="E74" s="634"/>
      <c r="F74" s="634"/>
      <c r="G74" s="634"/>
      <c r="H74" s="634"/>
      <c r="I74" s="635"/>
      <c r="J74" s="634"/>
      <c r="K74" s="634"/>
      <c r="L74" s="1282"/>
    </row>
    <row r="75" spans="1:12" ht="13.5">
      <c r="A75" s="416" t="s">
        <v>40</v>
      </c>
      <c r="B75" s="487"/>
      <c r="C75" s="631">
        <v>184664</v>
      </c>
      <c r="D75" s="631">
        <v>174379</v>
      </c>
      <c r="E75" s="631">
        <v>193128</v>
      </c>
      <c r="F75" s="631">
        <v>173746</v>
      </c>
      <c r="G75" s="631">
        <v>200166</v>
      </c>
      <c r="H75" s="631">
        <v>142934</v>
      </c>
      <c r="I75" s="632">
        <v>163019</v>
      </c>
      <c r="J75" s="631">
        <v>132310</v>
      </c>
      <c r="K75" s="631">
        <v>105002</v>
      </c>
      <c r="L75" s="1281">
        <v>164863</v>
      </c>
    </row>
    <row r="76" spans="1:12" ht="13.5">
      <c r="A76" s="1522" t="s">
        <v>997</v>
      </c>
      <c r="B76" s="1523"/>
      <c r="C76" s="634"/>
      <c r="D76" s="634"/>
      <c r="E76" s="634"/>
      <c r="F76" s="634"/>
      <c r="G76" s="634"/>
      <c r="H76" s="634"/>
      <c r="I76" s="635"/>
      <c r="J76" s="634"/>
      <c r="K76" s="634"/>
      <c r="L76" s="1282"/>
    </row>
    <row r="77" spans="1:12" ht="13.5">
      <c r="A77" s="655" t="s">
        <v>162</v>
      </c>
      <c r="B77" s="656"/>
      <c r="C77" s="859" t="s">
        <v>22</v>
      </c>
      <c r="D77" s="131" t="s">
        <v>22</v>
      </c>
      <c r="E77" s="859" t="s">
        <v>22</v>
      </c>
      <c r="F77" s="859" t="s">
        <v>22</v>
      </c>
      <c r="G77" s="859" t="s">
        <v>22</v>
      </c>
      <c r="H77" s="859">
        <v>37</v>
      </c>
      <c r="I77" s="859" t="s">
        <v>22</v>
      </c>
      <c r="J77" s="859" t="s">
        <v>22</v>
      </c>
      <c r="K77" s="859" t="s">
        <v>22</v>
      </c>
      <c r="L77" s="859" t="s">
        <v>22</v>
      </c>
    </row>
    <row r="78" spans="1:12" ht="13.5">
      <c r="A78" s="1520" t="s">
        <v>998</v>
      </c>
      <c r="B78" s="1521"/>
      <c r="C78" s="634"/>
      <c r="D78" s="634"/>
      <c r="E78" s="634"/>
      <c r="F78" s="634"/>
      <c r="G78" s="634"/>
      <c r="H78" s="634"/>
      <c r="I78" s="635"/>
      <c r="J78" s="634"/>
      <c r="K78" s="634"/>
      <c r="L78" s="1282"/>
    </row>
    <row r="79" spans="1:12" ht="13.5">
      <c r="A79" s="1528" t="s">
        <v>1316</v>
      </c>
      <c r="B79" s="1529"/>
      <c r="C79" s="859" t="s">
        <v>22</v>
      </c>
      <c r="D79" s="131" t="s">
        <v>22</v>
      </c>
      <c r="E79" s="859" t="s">
        <v>22</v>
      </c>
      <c r="F79" s="859" t="s">
        <v>22</v>
      </c>
      <c r="G79" s="859" t="s">
        <v>22</v>
      </c>
      <c r="H79" s="859" t="s">
        <v>22</v>
      </c>
      <c r="I79" s="859">
        <v>865</v>
      </c>
      <c r="J79" s="859" t="s">
        <v>22</v>
      </c>
      <c r="K79" s="859" t="s">
        <v>22</v>
      </c>
      <c r="L79" s="859" t="s">
        <v>22</v>
      </c>
    </row>
    <row r="80" spans="1:12" ht="13.5">
      <c r="A80" s="1520" t="s">
        <v>1317</v>
      </c>
      <c r="B80" s="1521"/>
      <c r="C80" s="634"/>
      <c r="D80" s="634"/>
      <c r="E80" s="634"/>
      <c r="F80" s="634"/>
      <c r="G80" s="634"/>
      <c r="H80" s="634"/>
      <c r="I80" s="635"/>
      <c r="J80" s="634"/>
      <c r="K80" s="634"/>
      <c r="L80" s="1282"/>
    </row>
    <row r="81" spans="1:12" ht="13.5">
      <c r="A81" s="416" t="s">
        <v>41</v>
      </c>
      <c r="B81" s="487"/>
      <c r="C81" s="131">
        <v>174379</v>
      </c>
      <c r="D81" s="131">
        <v>193128</v>
      </c>
      <c r="E81" s="131">
        <v>173746</v>
      </c>
      <c r="F81" s="131">
        <v>200166</v>
      </c>
      <c r="G81" s="131">
        <v>142934</v>
      </c>
      <c r="H81" s="131">
        <v>163019</v>
      </c>
      <c r="I81" s="161">
        <v>132310</v>
      </c>
      <c r="J81" s="131">
        <v>105002</v>
      </c>
      <c r="K81" s="131">
        <v>164863</v>
      </c>
      <c r="L81" s="859">
        <v>225014</v>
      </c>
    </row>
    <row r="82" spans="1:12" ht="13.5">
      <c r="A82" s="1530" t="s">
        <v>999</v>
      </c>
      <c r="B82" s="1531"/>
      <c r="C82" s="135"/>
      <c r="D82" s="135"/>
      <c r="E82" s="135"/>
      <c r="F82" s="135"/>
      <c r="G82" s="135"/>
      <c r="H82" s="135"/>
      <c r="I82" s="177"/>
      <c r="J82" s="135"/>
      <c r="K82" s="135"/>
      <c r="L82" s="1286"/>
    </row>
    <row r="83" spans="1:12" s="145" customFormat="1" ht="15" customHeight="1">
      <c r="A83" s="277" t="s">
        <v>1442</v>
      </c>
      <c r="B83" s="277"/>
      <c r="D83" s="154" t="s">
        <v>1435</v>
      </c>
      <c r="E83" s="154"/>
      <c r="G83" s="154"/>
      <c r="L83" s="1153"/>
    </row>
    <row r="84" spans="1:12" s="145" customFormat="1" ht="12">
      <c r="A84" s="277" t="s">
        <v>1443</v>
      </c>
      <c r="D84" s="268" t="s">
        <v>938</v>
      </c>
    </row>
    <row r="85" spans="1:12" s="145" customFormat="1" ht="12">
      <c r="A85" s="277" t="s">
        <v>1444</v>
      </c>
      <c r="D85" s="268" t="s">
        <v>652</v>
      </c>
    </row>
    <row r="86" spans="1:12" s="17" customFormat="1" ht="15" customHeight="1">
      <c r="A86" s="277" t="s">
        <v>1445</v>
      </c>
      <c r="B86" s="145"/>
      <c r="C86" s="145"/>
      <c r="D86" s="268" t="s">
        <v>1000</v>
      </c>
      <c r="E86" s="145"/>
      <c r="F86" s="145"/>
      <c r="G86" s="145"/>
      <c r="H86" s="145"/>
      <c r="I86" s="145"/>
      <c r="J86" s="145"/>
      <c r="K86" s="145"/>
      <c r="L86" s="145"/>
    </row>
    <row r="87" spans="1:12" s="17" customFormat="1" ht="15" customHeight="1">
      <c r="A87" s="277" t="s">
        <v>1446</v>
      </c>
      <c r="B87" s="145"/>
      <c r="C87" s="145"/>
      <c r="D87" s="268" t="s">
        <v>1251</v>
      </c>
      <c r="E87" s="145"/>
      <c r="F87" s="145"/>
      <c r="G87" s="145"/>
      <c r="H87" s="145"/>
      <c r="I87" s="145"/>
      <c r="J87" s="145"/>
      <c r="K87" s="145"/>
      <c r="L87" s="145"/>
    </row>
    <row r="88" spans="1:12" s="17" customFormat="1" ht="15" customHeight="1">
      <c r="A88" s="277" t="s">
        <v>1447</v>
      </c>
      <c r="B88" s="145"/>
      <c r="C88" s="145"/>
      <c r="D88" s="268" t="s">
        <v>1315</v>
      </c>
      <c r="E88" s="145"/>
      <c r="F88" s="145"/>
      <c r="G88" s="145"/>
      <c r="H88" s="145"/>
      <c r="I88" s="145"/>
      <c r="J88" s="145"/>
      <c r="K88" s="145"/>
      <c r="L88" s="145"/>
    </row>
    <row r="89" spans="1:12" s="17" customFormat="1" ht="15" customHeight="1">
      <c r="A89" s="145" t="s">
        <v>1448</v>
      </c>
      <c r="D89" s="1154" t="s">
        <v>1432</v>
      </c>
    </row>
    <row r="90" spans="1:12" ht="15" customHeight="1">
      <c r="A90" s="267" t="s">
        <v>1588</v>
      </c>
      <c r="B90" s="1289"/>
      <c r="C90" s="234"/>
      <c r="D90" s="929" t="s">
        <v>1587</v>
      </c>
      <c r="E90" s="181"/>
      <c r="F90" s="181"/>
      <c r="G90" s="181"/>
      <c r="H90" s="181"/>
      <c r="I90" s="181"/>
      <c r="J90" s="23"/>
      <c r="K90" s="23"/>
      <c r="L90" s="23"/>
    </row>
    <row r="91" spans="1:12" s="17" customFormat="1" ht="15" customHeight="1">
      <c r="A91" s="1519" t="s">
        <v>1608</v>
      </c>
      <c r="B91" s="1519"/>
      <c r="C91" s="1519"/>
      <c r="D91" s="1519"/>
      <c r="E91" s="1519"/>
      <c r="F91" s="1519"/>
      <c r="G91" s="1519"/>
      <c r="H91" s="1519"/>
      <c r="I91" s="1519"/>
      <c r="J91" s="1519"/>
      <c r="K91" s="1519"/>
      <c r="L91" s="1519"/>
    </row>
    <row r="92" spans="1:12" s="17" customFormat="1" ht="27" customHeight="1">
      <c r="A92" s="1526" t="s">
        <v>1425</v>
      </c>
      <c r="B92" s="1527"/>
      <c r="C92" s="1527"/>
      <c r="D92" s="1527"/>
      <c r="E92" s="1527"/>
      <c r="F92" s="1527"/>
      <c r="G92" s="1527"/>
      <c r="H92" s="1527"/>
      <c r="I92" s="1527"/>
      <c r="J92" s="1527"/>
      <c r="K92" s="1527"/>
      <c r="L92" s="1527"/>
    </row>
    <row r="93" spans="1:12" ht="15" customHeight="1">
      <c r="A93" s="165"/>
      <c r="B93" s="165"/>
      <c r="C93" s="234"/>
      <c r="D93" s="234"/>
      <c r="E93" s="181"/>
      <c r="F93" s="181"/>
      <c r="G93" s="181"/>
      <c r="H93" s="181"/>
      <c r="I93" s="181"/>
      <c r="J93" s="23"/>
      <c r="K93" s="23"/>
      <c r="L93" s="23"/>
    </row>
    <row r="94" spans="1:12" ht="15" customHeight="1">
      <c r="C94" s="235"/>
      <c r="D94" s="181"/>
      <c r="E94" s="181"/>
      <c r="F94" s="181"/>
      <c r="G94" s="181"/>
      <c r="H94" s="181"/>
      <c r="I94" s="181"/>
      <c r="J94" s="23"/>
      <c r="K94" s="23"/>
      <c r="L94" s="23"/>
    </row>
    <row r="95" spans="1:12" s="37" customFormat="1" ht="15" customHeight="1">
      <c r="C95" s="234"/>
      <c r="D95" s="234"/>
      <c r="E95" s="181"/>
      <c r="F95" s="181"/>
      <c r="G95" s="181"/>
      <c r="H95" s="181"/>
      <c r="I95" s="181"/>
      <c r="J95" s="23"/>
      <c r="K95" s="23"/>
      <c r="L95" s="23"/>
    </row>
    <row r="96" spans="1:12" s="37" customFormat="1" ht="15" customHeight="1">
      <c r="C96" s="1042"/>
      <c r="D96" s="234"/>
      <c r="E96" s="181"/>
      <c r="F96" s="181"/>
      <c r="G96" s="181"/>
      <c r="H96" s="181"/>
      <c r="I96" s="181"/>
    </row>
    <row r="97" spans="3:9" s="37" customFormat="1" ht="15" customHeight="1">
      <c r="C97" s="234"/>
      <c r="D97" s="234"/>
      <c r="E97" s="181"/>
      <c r="F97" s="181"/>
      <c r="G97" s="181"/>
      <c r="H97" s="181"/>
      <c r="I97" s="181"/>
    </row>
    <row r="98" spans="3:9" s="37" customFormat="1" ht="15" customHeight="1">
      <c r="C98" s="234"/>
      <c r="D98" s="234"/>
      <c r="E98" s="181"/>
      <c r="F98" s="181"/>
      <c r="G98" s="181"/>
      <c r="H98" s="181"/>
      <c r="I98" s="181"/>
    </row>
    <row r="99" spans="3:9" s="37" customFormat="1" ht="15" customHeight="1">
      <c r="C99" s="100"/>
      <c r="D99" s="100"/>
    </row>
    <row r="100" spans="3:9" s="37" customFormat="1" ht="15" customHeight="1">
      <c r="C100" s="100"/>
      <c r="D100" s="100"/>
    </row>
  </sheetData>
  <mergeCells count="13">
    <mergeCell ref="A91:L91"/>
    <mergeCell ref="A92:L92"/>
    <mergeCell ref="A78:B78"/>
    <mergeCell ref="A79:B79"/>
    <mergeCell ref="A80:B80"/>
    <mergeCell ref="A82:B82"/>
    <mergeCell ref="A74:B74"/>
    <mergeCell ref="A76:B76"/>
    <mergeCell ref="A72:B72"/>
    <mergeCell ref="J2:L2"/>
    <mergeCell ref="A8:B8"/>
    <mergeCell ref="A40:B40"/>
    <mergeCell ref="A54:B54"/>
  </mergeCells>
  <phoneticPr fontId="12"/>
  <pageMargins left="0.70866141732283472" right="0.39370078740157483" top="0.59055118110236227" bottom="0.39370078740157483" header="0.51181102362204722" footer="0.31496062992125984"/>
  <pageSetup paperSize="9" scale="67" orientation="portrait" r:id="rId1"/>
  <headerFooter scaleWithDoc="0" alignWithMargins="0">
    <oddFooter>&amp;C&amp;9&amp;P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74"/>
  <sheetViews>
    <sheetView zoomScaleNormal="100" workbookViewId="0"/>
  </sheetViews>
  <sheetFormatPr defaultRowHeight="13.5"/>
  <cols>
    <col min="1" max="1" width="24.375" style="1" customWidth="1"/>
    <col min="2" max="8" width="7.75" style="1" customWidth="1"/>
    <col min="9" max="11" width="7.75" style="23" customWidth="1"/>
    <col min="12" max="16" width="11.75" style="1" customWidth="1"/>
    <col min="17" max="19" width="10.875" style="1" customWidth="1"/>
    <col min="20" max="20" width="12.25" style="1" customWidth="1"/>
    <col min="21" max="21" width="9.25" style="1" customWidth="1"/>
    <col min="22" max="30" width="12.25" style="1" customWidth="1"/>
    <col min="31" max="31" width="11.125" style="1" customWidth="1"/>
    <col min="32" max="32" width="12.75" style="1" customWidth="1"/>
    <col min="33" max="16384" width="9" style="1"/>
  </cols>
  <sheetData>
    <row r="1" spans="1:11" ht="17.25" customHeight="1">
      <c r="A1" s="1026" t="s">
        <v>728</v>
      </c>
      <c r="B1" s="1004"/>
      <c r="C1" s="1004"/>
      <c r="D1" s="1004"/>
      <c r="E1" s="202"/>
      <c r="H1" s="1517"/>
      <c r="I1" s="1518"/>
    </row>
    <row r="2" spans="1:11" ht="14.25" customHeight="1">
      <c r="A2" s="270" t="s">
        <v>1002</v>
      </c>
      <c r="B2" s="1004"/>
      <c r="C2" s="1004"/>
      <c r="D2" s="1004"/>
      <c r="E2" s="20"/>
    </row>
    <row r="3" spans="1:11" ht="8.25" customHeight="1">
      <c r="A3" s="23"/>
    </row>
    <row r="4" spans="1:11">
      <c r="A4" s="387" t="s">
        <v>628</v>
      </c>
      <c r="I4" s="348"/>
      <c r="J4" s="348"/>
      <c r="K4" s="348" t="s">
        <v>1218</v>
      </c>
    </row>
    <row r="5" spans="1:11">
      <c r="A5" s="252" t="s">
        <v>1105</v>
      </c>
      <c r="D5" s="219"/>
      <c r="F5" s="30"/>
      <c r="G5" s="30"/>
      <c r="H5" s="30"/>
      <c r="I5" s="292"/>
      <c r="J5" s="292"/>
      <c r="K5" s="292" t="s">
        <v>114</v>
      </c>
    </row>
    <row r="6" spans="1:11">
      <c r="A6" s="492" t="s">
        <v>372</v>
      </c>
      <c r="B6" s="429">
        <f>'表紙 '!$A$8-(12-COLUMN())</f>
        <v>2014</v>
      </c>
      <c r="C6" s="429">
        <f>'表紙 '!$A$8-(12-COLUMN())</f>
        <v>2015</v>
      </c>
      <c r="D6" s="429">
        <f>'表紙 '!$A$8-(12-COLUMN())</f>
        <v>2016</v>
      </c>
      <c r="E6" s="429">
        <f>'表紙 '!$A$8-(12-COLUMN())</f>
        <v>2017</v>
      </c>
      <c r="F6" s="429">
        <f>'表紙 '!$A$8-(12-COLUMN())</f>
        <v>2018</v>
      </c>
      <c r="G6" s="429">
        <f>'表紙 '!$A$8-(12-COLUMN())</f>
        <v>2019</v>
      </c>
      <c r="H6" s="430">
        <f>'表紙 '!$A$8-(12-COLUMN())</f>
        <v>2020</v>
      </c>
      <c r="I6" s="430">
        <f>'表紙 '!$A$8-(12-COLUMN())</f>
        <v>2021</v>
      </c>
      <c r="J6" s="430">
        <f>'表紙 '!$A$8-(12-COLUMN())</f>
        <v>2022</v>
      </c>
      <c r="K6" s="430">
        <f>'表紙 '!$A$8-(12-COLUMN())</f>
        <v>2023</v>
      </c>
    </row>
    <row r="7" spans="1:11" s="20" customFormat="1">
      <c r="A7" s="660" t="s">
        <v>42</v>
      </c>
      <c r="B7" s="138">
        <v>100.2</v>
      </c>
      <c r="C7" s="138">
        <v>101.2</v>
      </c>
      <c r="D7" s="138">
        <v>100.3</v>
      </c>
      <c r="E7" s="139">
        <v>97.4</v>
      </c>
      <c r="F7" s="139">
        <v>95.9</v>
      </c>
      <c r="G7" s="139">
        <v>96.9</v>
      </c>
      <c r="H7" s="307">
        <v>92.6</v>
      </c>
      <c r="I7" s="138">
        <v>92.7</v>
      </c>
      <c r="J7" s="138">
        <v>90.9</v>
      </c>
      <c r="K7" s="138">
        <v>91.8</v>
      </c>
    </row>
    <row r="8" spans="1:11" ht="11.25" customHeight="1">
      <c r="A8" s="546" t="s">
        <v>1106</v>
      </c>
      <c r="B8" s="657">
        <v>7</v>
      </c>
      <c r="C8" s="657">
        <v>7</v>
      </c>
      <c r="D8" s="657">
        <v>7</v>
      </c>
      <c r="E8" s="658">
        <v>6</v>
      </c>
      <c r="F8" s="658">
        <v>6</v>
      </c>
      <c r="G8" s="658">
        <v>6</v>
      </c>
      <c r="H8" s="659">
        <v>6</v>
      </c>
      <c r="I8" s="657">
        <v>6</v>
      </c>
      <c r="J8" s="657">
        <v>5</v>
      </c>
      <c r="K8" s="657">
        <v>5</v>
      </c>
    </row>
    <row r="9" spans="1:11" s="20" customFormat="1">
      <c r="A9" s="661" t="s">
        <v>43</v>
      </c>
      <c r="B9" s="544">
        <v>111.9</v>
      </c>
      <c r="C9" s="544">
        <v>108.7</v>
      </c>
      <c r="D9" s="544">
        <v>103.4</v>
      </c>
      <c r="E9" s="545">
        <v>109.4</v>
      </c>
      <c r="F9" s="545">
        <v>209.2</v>
      </c>
      <c r="G9" s="545">
        <v>206.7</v>
      </c>
      <c r="H9" s="552">
        <v>204.7</v>
      </c>
      <c r="I9" s="544">
        <v>208.9</v>
      </c>
      <c r="J9" s="544">
        <v>208.5</v>
      </c>
      <c r="K9" s="544">
        <v>198.1</v>
      </c>
    </row>
    <row r="10" spans="1:11" ht="11.25" customHeight="1">
      <c r="A10" s="546" t="s">
        <v>1107</v>
      </c>
      <c r="B10" s="657">
        <v>8</v>
      </c>
      <c r="C10" s="657">
        <v>7</v>
      </c>
      <c r="D10" s="657">
        <v>7</v>
      </c>
      <c r="E10" s="658">
        <v>7</v>
      </c>
      <c r="F10" s="658">
        <v>14</v>
      </c>
      <c r="G10" s="658">
        <v>14</v>
      </c>
      <c r="H10" s="659">
        <v>14</v>
      </c>
      <c r="I10" s="657">
        <v>13</v>
      </c>
      <c r="J10" s="657">
        <v>12</v>
      </c>
      <c r="K10" s="657">
        <v>12</v>
      </c>
    </row>
    <row r="11" spans="1:11" s="20" customFormat="1">
      <c r="A11" s="661" t="s">
        <v>44</v>
      </c>
      <c r="B11" s="544">
        <v>177.5</v>
      </c>
      <c r="C11" s="544">
        <v>161.5</v>
      </c>
      <c r="D11" s="544">
        <v>145.4</v>
      </c>
      <c r="E11" s="545">
        <v>131.19999999999999</v>
      </c>
      <c r="F11" s="545">
        <v>136.6</v>
      </c>
      <c r="G11" s="545">
        <v>128.30000000000001</v>
      </c>
      <c r="H11" s="552">
        <v>120.8</v>
      </c>
      <c r="I11" s="544">
        <v>113.2</v>
      </c>
      <c r="J11" s="544">
        <v>105.2</v>
      </c>
      <c r="K11" s="544">
        <v>119.4</v>
      </c>
    </row>
    <row r="12" spans="1:11" ht="11.25" customHeight="1">
      <c r="A12" s="546" t="s">
        <v>1108</v>
      </c>
      <c r="B12" s="657">
        <v>13</v>
      </c>
      <c r="C12" s="657">
        <v>11</v>
      </c>
      <c r="D12" s="657">
        <v>10</v>
      </c>
      <c r="E12" s="658">
        <v>9</v>
      </c>
      <c r="F12" s="658">
        <v>9</v>
      </c>
      <c r="G12" s="658">
        <v>8</v>
      </c>
      <c r="H12" s="659">
        <v>8</v>
      </c>
      <c r="I12" s="657">
        <v>7</v>
      </c>
      <c r="J12" s="657">
        <v>6</v>
      </c>
      <c r="K12" s="657">
        <v>7</v>
      </c>
    </row>
    <row r="13" spans="1:11" s="20" customFormat="1">
      <c r="A13" s="661" t="s">
        <v>45</v>
      </c>
      <c r="B13" s="544">
        <v>409.2</v>
      </c>
      <c r="C13" s="544">
        <v>403.8</v>
      </c>
      <c r="D13" s="544">
        <v>401.4</v>
      </c>
      <c r="E13" s="545">
        <v>398.3</v>
      </c>
      <c r="F13" s="545">
        <v>400.4</v>
      </c>
      <c r="G13" s="545">
        <v>406.4</v>
      </c>
      <c r="H13" s="1292" t="s">
        <v>22</v>
      </c>
      <c r="I13" s="1290" t="s">
        <v>22</v>
      </c>
      <c r="J13" s="1290" t="s">
        <v>22</v>
      </c>
      <c r="K13" s="1290" t="s">
        <v>22</v>
      </c>
    </row>
    <row r="14" spans="1:11" ht="11.25" customHeight="1">
      <c r="A14" s="546" t="s">
        <v>1109</v>
      </c>
      <c r="B14" s="657">
        <v>29</v>
      </c>
      <c r="C14" s="657">
        <v>28</v>
      </c>
      <c r="D14" s="657">
        <v>27</v>
      </c>
      <c r="E14" s="658">
        <v>26</v>
      </c>
      <c r="F14" s="658">
        <v>26</v>
      </c>
      <c r="G14" s="658">
        <v>27</v>
      </c>
      <c r="H14" s="1293" t="s">
        <v>1278</v>
      </c>
      <c r="I14" s="1291" t="s">
        <v>1278</v>
      </c>
      <c r="J14" s="1291" t="s">
        <v>1278</v>
      </c>
      <c r="K14" s="1291" t="s">
        <v>1278</v>
      </c>
    </row>
    <row r="15" spans="1:11" s="20" customFormat="1">
      <c r="A15" s="661" t="s">
        <v>46</v>
      </c>
      <c r="B15" s="544">
        <v>375.7</v>
      </c>
      <c r="C15" s="544">
        <v>423.4</v>
      </c>
      <c r="D15" s="544">
        <v>467.8</v>
      </c>
      <c r="E15" s="545">
        <v>516</v>
      </c>
      <c r="F15" s="545">
        <v>446.2</v>
      </c>
      <c r="G15" s="545">
        <v>456.8</v>
      </c>
      <c r="H15" s="552">
        <v>879.3</v>
      </c>
      <c r="I15" s="544">
        <v>937.1</v>
      </c>
      <c r="J15" s="544">
        <v>985.2</v>
      </c>
      <c r="K15" s="544">
        <v>954.3</v>
      </c>
    </row>
    <row r="16" spans="1:11" ht="11.25" customHeight="1">
      <c r="A16" s="546" t="s">
        <v>1110</v>
      </c>
      <c r="B16" s="657">
        <v>26</v>
      </c>
      <c r="C16" s="657">
        <v>29</v>
      </c>
      <c r="D16" s="657">
        <v>32</v>
      </c>
      <c r="E16" s="658">
        <v>34</v>
      </c>
      <c r="F16" s="658">
        <v>30</v>
      </c>
      <c r="G16" s="658">
        <v>30</v>
      </c>
      <c r="H16" s="659">
        <v>58</v>
      </c>
      <c r="I16" s="657">
        <v>60</v>
      </c>
      <c r="J16" s="657">
        <v>58</v>
      </c>
      <c r="K16" s="657">
        <v>55</v>
      </c>
    </row>
    <row r="17" spans="1:12" s="20" customFormat="1">
      <c r="A17" s="661" t="s">
        <v>47</v>
      </c>
      <c r="B17" s="544">
        <v>244.8</v>
      </c>
      <c r="C17" s="544">
        <v>260</v>
      </c>
      <c r="D17" s="544">
        <v>242</v>
      </c>
      <c r="E17" s="545">
        <v>273.89999999999998</v>
      </c>
      <c r="F17" s="545">
        <v>220.3</v>
      </c>
      <c r="G17" s="545">
        <v>234.2</v>
      </c>
      <c r="H17" s="552">
        <v>209.3</v>
      </c>
      <c r="I17" s="544">
        <v>212.1</v>
      </c>
      <c r="J17" s="544">
        <v>326.5</v>
      </c>
      <c r="K17" s="544">
        <v>357.8</v>
      </c>
    </row>
    <row r="18" spans="1:12" ht="11.25" customHeight="1">
      <c r="A18" s="546" t="s">
        <v>351</v>
      </c>
      <c r="B18" s="657">
        <v>17</v>
      </c>
      <c r="C18" s="657">
        <v>18</v>
      </c>
      <c r="D18" s="657">
        <v>17</v>
      </c>
      <c r="E18" s="658">
        <v>18</v>
      </c>
      <c r="F18" s="658">
        <v>15</v>
      </c>
      <c r="G18" s="658">
        <v>15</v>
      </c>
      <c r="H18" s="659">
        <v>14</v>
      </c>
      <c r="I18" s="657">
        <v>14</v>
      </c>
      <c r="J18" s="657">
        <v>19</v>
      </c>
      <c r="K18" s="657">
        <v>21</v>
      </c>
    </row>
    <row r="19" spans="1:12">
      <c r="A19" s="410" t="s">
        <v>1111</v>
      </c>
      <c r="B19" s="495">
        <v>1419.4</v>
      </c>
      <c r="C19" s="495">
        <v>1458.9</v>
      </c>
      <c r="D19" s="495">
        <v>1460.6</v>
      </c>
      <c r="E19" s="494">
        <v>1526.5</v>
      </c>
      <c r="F19" s="494">
        <v>1508.9</v>
      </c>
      <c r="G19" s="494">
        <v>1529.5</v>
      </c>
      <c r="H19" s="495">
        <v>1506.9</v>
      </c>
      <c r="I19" s="495">
        <v>1564.1</v>
      </c>
      <c r="J19" s="495">
        <v>1716.6</v>
      </c>
      <c r="K19" s="495">
        <v>1721.7</v>
      </c>
    </row>
    <row r="20" spans="1:12">
      <c r="A20" s="76" t="s">
        <v>1291</v>
      </c>
      <c r="B20" s="140"/>
      <c r="C20" s="140"/>
      <c r="D20" s="140"/>
      <c r="E20" s="140"/>
      <c r="F20" s="140"/>
      <c r="G20" s="140"/>
      <c r="H20" s="140"/>
      <c r="I20" s="140"/>
      <c r="J20" s="140"/>
      <c r="K20" s="140"/>
    </row>
    <row r="21" spans="1:12" ht="11.25" customHeight="1">
      <c r="A21" s="295" t="s">
        <v>1293</v>
      </c>
      <c r="B21" s="40"/>
      <c r="C21" s="40"/>
      <c r="D21" s="40"/>
      <c r="E21" s="40"/>
      <c r="F21" s="40"/>
      <c r="G21" s="40"/>
      <c r="H21" s="40"/>
      <c r="I21" s="153"/>
      <c r="J21" s="153"/>
      <c r="K21" s="153"/>
    </row>
    <row r="22" spans="1:12" ht="6.75" customHeight="1">
      <c r="A22" s="295"/>
      <c r="B22" s="40"/>
      <c r="C22" s="40"/>
      <c r="D22" s="40"/>
      <c r="E22" s="40"/>
      <c r="F22" s="40"/>
      <c r="G22" s="40"/>
      <c r="H22" s="40"/>
      <c r="I22" s="153"/>
      <c r="J22" s="153"/>
      <c r="K22" s="153"/>
    </row>
    <row r="23" spans="1:12" ht="15" customHeight="1">
      <c r="A23" s="390" t="s">
        <v>629</v>
      </c>
      <c r="B23" s="8"/>
      <c r="C23" s="4"/>
      <c r="D23" s="4"/>
      <c r="E23" s="4"/>
      <c r="F23" s="4"/>
      <c r="G23" s="4"/>
      <c r="H23" s="9"/>
      <c r="I23" s="9"/>
      <c r="J23" s="9"/>
      <c r="K23" s="348" t="s">
        <v>1218</v>
      </c>
      <c r="L23" s="20"/>
    </row>
    <row r="24" spans="1:12" ht="15" customHeight="1">
      <c r="A24" s="247" t="s">
        <v>1112</v>
      </c>
      <c r="B24" s="8"/>
      <c r="C24" s="4"/>
      <c r="D24" s="4"/>
      <c r="E24" s="66"/>
      <c r="F24" s="204"/>
      <c r="G24" s="4"/>
      <c r="H24" s="9"/>
      <c r="I24" s="271"/>
      <c r="J24" s="271"/>
      <c r="K24" s="292" t="s">
        <v>114</v>
      </c>
      <c r="L24" s="20"/>
    </row>
    <row r="25" spans="1:12" ht="15" customHeight="1">
      <c r="A25" s="956" t="s">
        <v>327</v>
      </c>
      <c r="B25" s="401">
        <f>'表紙 '!$A$8-(12-COLUMN())</f>
        <v>2014</v>
      </c>
      <c r="C25" s="401">
        <f>'表紙 '!$A$8-(12-COLUMN())</f>
        <v>2015</v>
      </c>
      <c r="D25" s="401">
        <f>'表紙 '!$A$8-(12-COLUMN())</f>
        <v>2016</v>
      </c>
      <c r="E25" s="401">
        <f>'表紙 '!$A$8-(12-COLUMN())</f>
        <v>2017</v>
      </c>
      <c r="F25" s="401">
        <f>'表紙 '!$A$8-(12-COLUMN())</f>
        <v>2018</v>
      </c>
      <c r="G25" s="401">
        <f>'表紙 '!$A$8-(12-COLUMN())</f>
        <v>2019</v>
      </c>
      <c r="H25" s="401">
        <f>'表紙 '!$A$8-(12-COLUMN())</f>
        <v>2020</v>
      </c>
      <c r="I25" s="401">
        <f>'表紙 '!$A$8-(12-COLUMN())</f>
        <v>2021</v>
      </c>
      <c r="J25" s="401">
        <f>'表紙 '!$A$8-(12-COLUMN())</f>
        <v>2022</v>
      </c>
      <c r="K25" s="401">
        <f>'表紙 '!$A$8-(12-COLUMN())</f>
        <v>2023</v>
      </c>
      <c r="L25" s="20"/>
    </row>
    <row r="26" spans="1:12" ht="15" customHeight="1">
      <c r="A26" s="900" t="s">
        <v>609</v>
      </c>
      <c r="B26" s="887">
        <v>513</v>
      </c>
      <c r="C26" s="887">
        <v>494.1</v>
      </c>
      <c r="D26" s="887">
        <v>497.6</v>
      </c>
      <c r="E26" s="888">
        <v>549.1</v>
      </c>
      <c r="F26" s="888">
        <v>575.5</v>
      </c>
      <c r="G26" s="888">
        <v>573.79999999999995</v>
      </c>
      <c r="H26" s="889">
        <v>577.1</v>
      </c>
      <c r="I26" s="890">
        <v>554.5</v>
      </c>
      <c r="J26" s="887">
        <v>756.3</v>
      </c>
      <c r="K26" s="887">
        <v>738.8</v>
      </c>
      <c r="L26" s="20"/>
    </row>
    <row r="27" spans="1:12" ht="7.5" customHeight="1">
      <c r="A27" s="394"/>
    </row>
    <row r="28" spans="1:12">
      <c r="A28" s="387" t="s">
        <v>630</v>
      </c>
      <c r="I28" s="348"/>
      <c r="J28" s="348"/>
      <c r="K28" s="348" t="s">
        <v>1218</v>
      </c>
    </row>
    <row r="29" spans="1:12" ht="11.25" customHeight="1">
      <c r="A29" s="270" t="s">
        <v>49</v>
      </c>
      <c r="D29" s="219"/>
      <c r="F29" s="30"/>
      <c r="G29" s="30"/>
      <c r="H29" s="30"/>
      <c r="I29" s="292"/>
      <c r="J29" s="292"/>
      <c r="K29" s="292" t="s">
        <v>114</v>
      </c>
    </row>
    <row r="30" spans="1:12">
      <c r="A30" s="492" t="s">
        <v>372</v>
      </c>
      <c r="B30" s="429">
        <f>'表紙 '!$A$8-(12-COLUMN())</f>
        <v>2014</v>
      </c>
      <c r="C30" s="429">
        <f>'表紙 '!$A$8-(12-COLUMN())</f>
        <v>2015</v>
      </c>
      <c r="D30" s="429">
        <f>'表紙 '!$A$8-(12-COLUMN())</f>
        <v>2016</v>
      </c>
      <c r="E30" s="429">
        <f>'表紙 '!$A$8-(12-COLUMN())</f>
        <v>2017</v>
      </c>
      <c r="F30" s="709">
        <f>'表紙 '!$A$8-(12-COLUMN())</f>
        <v>2018</v>
      </c>
      <c r="G30" s="709">
        <f>'表紙 '!$A$8-(12-COLUMN())</f>
        <v>2019</v>
      </c>
      <c r="H30" s="430">
        <f>'表紙 '!$A$8-(12-COLUMN())</f>
        <v>2020</v>
      </c>
      <c r="I30" s="430">
        <f>'表紙 '!$A$8-(12-COLUMN())</f>
        <v>2021</v>
      </c>
      <c r="J30" s="401">
        <f>'表紙 '!$A$8-(12-COLUMN())</f>
        <v>2022</v>
      </c>
      <c r="K30" s="401">
        <f>'表紙 '!$A$8-(12-COLUMN())</f>
        <v>2023</v>
      </c>
    </row>
    <row r="31" spans="1:12" ht="15.75" customHeight="1">
      <c r="A31" s="410" t="s">
        <v>119</v>
      </c>
      <c r="B31" s="104">
        <v>302.8</v>
      </c>
      <c r="C31" s="104">
        <v>297.10000000000002</v>
      </c>
      <c r="D31" s="104">
        <v>286.60000000000002</v>
      </c>
      <c r="E31" s="105">
        <v>280.5</v>
      </c>
      <c r="F31" s="105">
        <v>280.2</v>
      </c>
      <c r="G31" s="105">
        <v>286.89999999999998</v>
      </c>
      <c r="H31" s="308">
        <v>284.10000000000002</v>
      </c>
      <c r="I31" s="731">
        <v>266.60000000000002</v>
      </c>
      <c r="J31" s="887">
        <v>182.1</v>
      </c>
      <c r="K31" s="887">
        <v>242.1</v>
      </c>
    </row>
    <row r="32" spans="1:12">
      <c r="A32" s="281" t="s">
        <v>150</v>
      </c>
    </row>
    <row r="33" spans="1:11" ht="11.25" customHeight="1">
      <c r="A33" s="297" t="s">
        <v>1113</v>
      </c>
    </row>
    <row r="34" spans="1:11" ht="8.25" customHeight="1">
      <c r="A34" s="31"/>
    </row>
    <row r="35" spans="1:11">
      <c r="A35" s="387" t="s">
        <v>631</v>
      </c>
    </row>
    <row r="36" spans="1:11" ht="14.25" customHeight="1">
      <c r="A36" s="270" t="s">
        <v>50</v>
      </c>
      <c r="D36" s="219"/>
      <c r="E36" s="12"/>
      <c r="F36" s="12"/>
      <c r="G36" s="12"/>
      <c r="H36" s="12"/>
      <c r="I36" s="300"/>
      <c r="J36" s="300"/>
      <c r="K36" s="300" t="s">
        <v>1308</v>
      </c>
    </row>
    <row r="37" spans="1:11">
      <c r="A37" s="492" t="s">
        <v>372</v>
      </c>
      <c r="B37" s="429">
        <f>'表紙 '!$A$8-(12-COLUMN())</f>
        <v>2014</v>
      </c>
      <c r="C37" s="429">
        <f>'表紙 '!$A$8-(12-COLUMN())</f>
        <v>2015</v>
      </c>
      <c r="D37" s="429">
        <f>'表紙 '!$A$8-(12-COLUMN())</f>
        <v>2016</v>
      </c>
      <c r="E37" s="429">
        <f>'表紙 '!$A$8-(12-COLUMN())</f>
        <v>2017</v>
      </c>
      <c r="F37" s="709">
        <f>'表紙 '!$A$8-(12-COLUMN())</f>
        <v>2018</v>
      </c>
      <c r="G37" s="709">
        <f>'表紙 '!$A$8-(12-COLUMN())</f>
        <v>2019</v>
      </c>
      <c r="H37" s="430">
        <f>'表紙 '!$A$8-(12-COLUMN())</f>
        <v>2020</v>
      </c>
      <c r="I37" s="430">
        <f>'表紙 '!$A$8-(12-COLUMN())</f>
        <v>2021</v>
      </c>
      <c r="J37" s="401">
        <f>'表紙 '!$A$8-(12-COLUMN())</f>
        <v>2022</v>
      </c>
      <c r="K37" s="401">
        <f>'表紙 '!$A$8-(12-COLUMN())</f>
        <v>2023</v>
      </c>
    </row>
    <row r="38" spans="1:11" ht="15.75" customHeight="1">
      <c r="A38" s="746" t="s">
        <v>447</v>
      </c>
      <c r="B38" s="104">
        <v>21.3</v>
      </c>
      <c r="C38" s="104">
        <v>20.399999999999999</v>
      </c>
      <c r="D38" s="104">
        <v>19.600000000000001</v>
      </c>
      <c r="E38" s="743">
        <v>18.399999999999999</v>
      </c>
      <c r="F38" s="743">
        <v>18.600000000000001</v>
      </c>
      <c r="G38" s="743">
        <v>18.8</v>
      </c>
      <c r="H38" s="744">
        <v>18.899999999999999</v>
      </c>
      <c r="I38" s="862">
        <v>17</v>
      </c>
      <c r="J38" s="887">
        <v>10.6</v>
      </c>
      <c r="K38" s="887">
        <v>14.1</v>
      </c>
    </row>
    <row r="39" spans="1:11">
      <c r="A39" s="56" t="s">
        <v>456</v>
      </c>
    </row>
    <row r="40" spans="1:11" ht="11.25" customHeight="1">
      <c r="A40" s="252" t="s">
        <v>1114</v>
      </c>
    </row>
    <row r="41" spans="1:11" ht="8.25" customHeight="1">
      <c r="A41" s="10"/>
    </row>
    <row r="42" spans="1:11">
      <c r="A42" s="387" t="s">
        <v>632</v>
      </c>
      <c r="B42" s="48"/>
      <c r="I42" s="348"/>
      <c r="J42" s="348"/>
      <c r="K42" s="348" t="s">
        <v>1305</v>
      </c>
    </row>
    <row r="43" spans="1:11" ht="11.25" customHeight="1">
      <c r="A43" s="270" t="s">
        <v>1227</v>
      </c>
      <c r="D43" s="219"/>
      <c r="F43" s="30"/>
      <c r="G43" s="30"/>
      <c r="H43" s="30"/>
      <c r="I43" s="292"/>
      <c r="J43" s="292"/>
      <c r="K43" s="292" t="s">
        <v>114</v>
      </c>
    </row>
    <row r="44" spans="1:11">
      <c r="A44" s="492" t="s">
        <v>372</v>
      </c>
      <c r="B44" s="429">
        <f>'表紙 '!$A$8-(12-COLUMN())</f>
        <v>2014</v>
      </c>
      <c r="C44" s="429">
        <f>'表紙 '!$A$8-(12-COLUMN())</f>
        <v>2015</v>
      </c>
      <c r="D44" s="429">
        <f>'表紙 '!$A$8-(12-COLUMN())</f>
        <v>2016</v>
      </c>
      <c r="E44" s="429">
        <f>'表紙 '!$A$8-(12-COLUMN())</f>
        <v>2017</v>
      </c>
      <c r="F44" s="429">
        <f>'表紙 '!$A$8-(12-COLUMN())</f>
        <v>2018</v>
      </c>
      <c r="G44" s="429">
        <f>'表紙 '!$A$8-(12-COLUMN())</f>
        <v>2019</v>
      </c>
      <c r="H44" s="410">
        <f>'表紙 '!$A$8-(12-COLUMN())</f>
        <v>2020</v>
      </c>
      <c r="I44" s="410">
        <f>'表紙 '!$A$8-(12-COLUMN())</f>
        <v>2021</v>
      </c>
      <c r="J44" s="1046">
        <f>'表紙 '!$A$8-(12-COLUMN())</f>
        <v>2022</v>
      </c>
      <c r="K44" s="1112">
        <f>'表紙 '!$A$8-(12-COLUMN())</f>
        <v>2023</v>
      </c>
    </row>
    <row r="45" spans="1:11" s="20" customFormat="1">
      <c r="A45" s="424" t="s">
        <v>1115</v>
      </c>
      <c r="B45" s="542">
        <v>162.5</v>
      </c>
      <c r="C45" s="542">
        <v>156</v>
      </c>
      <c r="D45" s="542">
        <v>156.9</v>
      </c>
      <c r="E45" s="543">
        <v>170.6</v>
      </c>
      <c r="F45" s="543">
        <v>177.7</v>
      </c>
      <c r="G45" s="543">
        <v>172.7</v>
      </c>
      <c r="H45" s="542">
        <v>171.1</v>
      </c>
      <c r="I45" s="747">
        <v>157.9</v>
      </c>
      <c r="J45" s="542">
        <v>178.9</v>
      </c>
      <c r="K45" s="542">
        <v>174.5</v>
      </c>
    </row>
    <row r="46" spans="1:11" ht="11.25" customHeight="1">
      <c r="A46" s="540" t="s">
        <v>653</v>
      </c>
      <c r="B46" s="309">
        <v>31.5</v>
      </c>
      <c r="C46" s="309">
        <v>31.4</v>
      </c>
      <c r="D46" s="309">
        <v>31.1</v>
      </c>
      <c r="E46" s="541">
        <v>30.9</v>
      </c>
      <c r="F46" s="541">
        <v>30.5</v>
      </c>
      <c r="G46" s="541">
        <v>29.9</v>
      </c>
      <c r="H46" s="309">
        <v>29.4</v>
      </c>
      <c r="I46" s="748">
        <v>27.9</v>
      </c>
      <c r="J46" s="309">
        <v>23.2</v>
      </c>
      <c r="K46" s="309">
        <v>23.3</v>
      </c>
    </row>
    <row r="47" spans="1:11" s="20" customFormat="1">
      <c r="A47" s="551" t="s">
        <v>1116</v>
      </c>
      <c r="B47" s="544">
        <v>282.3</v>
      </c>
      <c r="C47" s="544">
        <v>276.2</v>
      </c>
      <c r="D47" s="544">
        <v>276.89999999999998</v>
      </c>
      <c r="E47" s="545">
        <v>301.60000000000002</v>
      </c>
      <c r="F47" s="545">
        <v>299.60000000000002</v>
      </c>
      <c r="G47" s="545">
        <v>280.60000000000002</v>
      </c>
      <c r="H47" s="544">
        <v>269.3</v>
      </c>
      <c r="I47" s="742">
        <v>268.10000000000002</v>
      </c>
      <c r="J47" s="544">
        <v>353.5</v>
      </c>
      <c r="K47" s="544">
        <v>387.4</v>
      </c>
    </row>
    <row r="48" spans="1:11" ht="11.25" customHeight="1">
      <c r="A48" s="546" t="s">
        <v>654</v>
      </c>
      <c r="B48" s="547">
        <v>54.7</v>
      </c>
      <c r="C48" s="547">
        <v>55.6</v>
      </c>
      <c r="D48" s="547">
        <v>55</v>
      </c>
      <c r="E48" s="548">
        <v>54.6</v>
      </c>
      <c r="F48" s="548">
        <v>51.4</v>
      </c>
      <c r="G48" s="548">
        <v>48.6</v>
      </c>
      <c r="H48" s="547">
        <v>46.2</v>
      </c>
      <c r="I48" s="749">
        <v>47.3</v>
      </c>
      <c r="J48" s="547">
        <v>45.9</v>
      </c>
      <c r="K48" s="547">
        <v>51.6</v>
      </c>
    </row>
    <row r="49" spans="1:11" s="20" customFormat="1">
      <c r="A49" s="424" t="s">
        <v>1117</v>
      </c>
      <c r="B49" s="542">
        <v>71.099999999999994</v>
      </c>
      <c r="C49" s="542">
        <v>64.599999999999994</v>
      </c>
      <c r="D49" s="542">
        <v>69.7</v>
      </c>
      <c r="E49" s="543">
        <v>80.3</v>
      </c>
      <c r="F49" s="543">
        <v>105.6</v>
      </c>
      <c r="G49" s="543">
        <v>124.1</v>
      </c>
      <c r="H49" s="542">
        <v>142.30000000000001</v>
      </c>
      <c r="I49" s="747">
        <v>140.5</v>
      </c>
      <c r="J49" s="542">
        <v>238.3</v>
      </c>
      <c r="K49" s="542">
        <v>188.6</v>
      </c>
    </row>
    <row r="50" spans="1:11" ht="11.25" customHeight="1">
      <c r="A50" s="540" t="s">
        <v>96</v>
      </c>
      <c r="B50" s="309">
        <v>13.8</v>
      </c>
      <c r="C50" s="309">
        <v>13</v>
      </c>
      <c r="D50" s="309">
        <v>13.9</v>
      </c>
      <c r="E50" s="541">
        <v>14.5</v>
      </c>
      <c r="F50" s="541">
        <v>18.100000000000001</v>
      </c>
      <c r="G50" s="541">
        <v>21.5</v>
      </c>
      <c r="H50" s="309">
        <v>24.4</v>
      </c>
      <c r="I50" s="748">
        <v>24.8</v>
      </c>
      <c r="J50" s="309">
        <v>30.9</v>
      </c>
      <c r="K50" s="309">
        <v>25.1</v>
      </c>
    </row>
    <row r="51" spans="1:11" s="20" customFormat="1">
      <c r="A51" s="410" t="s">
        <v>1118</v>
      </c>
      <c r="B51" s="495">
        <v>516</v>
      </c>
      <c r="C51" s="495">
        <v>496.9</v>
      </c>
      <c r="D51" s="495">
        <v>503.6</v>
      </c>
      <c r="E51" s="494">
        <v>552.6</v>
      </c>
      <c r="F51" s="494">
        <v>583</v>
      </c>
      <c r="G51" s="494">
        <v>577.5</v>
      </c>
      <c r="H51" s="495">
        <v>582.9</v>
      </c>
      <c r="I51" s="495">
        <v>566.6</v>
      </c>
      <c r="J51" s="495">
        <v>770.8</v>
      </c>
      <c r="K51" s="495">
        <v>750.6</v>
      </c>
    </row>
    <row r="52" spans="1:11">
      <c r="A52" s="267" t="s">
        <v>1294</v>
      </c>
    </row>
    <row r="53" spans="1:11" s="20" customFormat="1" ht="11.25" customHeight="1">
      <c r="A53" s="295" t="s">
        <v>1292</v>
      </c>
      <c r="B53" s="1"/>
      <c r="C53" s="1"/>
      <c r="D53" s="1"/>
      <c r="E53" s="1"/>
      <c r="F53" s="1"/>
      <c r="G53" s="1"/>
      <c r="H53" s="1"/>
      <c r="I53" s="23"/>
      <c r="J53" s="23"/>
      <c r="K53" s="23"/>
    </row>
    <row r="54" spans="1:11" ht="9.75" customHeight="1"/>
    <row r="55" spans="1:11" s="20" customFormat="1">
      <c r="A55" s="387" t="s">
        <v>1119</v>
      </c>
      <c r="B55" s="1"/>
      <c r="C55" s="1"/>
      <c r="D55" s="1"/>
      <c r="E55" s="1"/>
      <c r="F55" s="1"/>
      <c r="G55" s="1"/>
      <c r="H55" s="1"/>
      <c r="I55" s="348"/>
      <c r="J55" s="348"/>
      <c r="K55" s="348" t="s">
        <v>1207</v>
      </c>
    </row>
    <row r="56" spans="1:11" ht="11.25" customHeight="1">
      <c r="A56" s="270" t="s">
        <v>82</v>
      </c>
      <c r="D56" s="219"/>
      <c r="F56" s="30"/>
      <c r="G56" s="30"/>
      <c r="H56" s="30"/>
      <c r="I56" s="292"/>
      <c r="J56" s="292"/>
      <c r="K56" s="292" t="s">
        <v>114</v>
      </c>
    </row>
    <row r="57" spans="1:11" s="20" customFormat="1">
      <c r="A57" s="396" t="s">
        <v>372</v>
      </c>
      <c r="B57" s="709">
        <f>'表紙 '!$A$8-(12-COLUMN())</f>
        <v>2014</v>
      </c>
      <c r="C57" s="709">
        <f>'表紙 '!$A$8-(12-COLUMN())</f>
        <v>2015</v>
      </c>
      <c r="D57" s="709">
        <f>'表紙 '!$A$8-(12-COLUMN())</f>
        <v>2016</v>
      </c>
      <c r="E57" s="709">
        <f>'表紙 '!$A$8-(12-COLUMN())</f>
        <v>2017</v>
      </c>
      <c r="F57" s="709">
        <f>'表紙 '!$A$8-(12-COLUMN())</f>
        <v>2018</v>
      </c>
      <c r="G57" s="709">
        <f>'表紙 '!$A$8-(12-COLUMN())</f>
        <v>2019</v>
      </c>
      <c r="H57" s="430">
        <f>'表紙 '!$A$8-(12-COLUMN())</f>
        <v>2020</v>
      </c>
      <c r="I57" s="430">
        <f>'表紙 '!$A$8-(12-COLUMN())</f>
        <v>2021</v>
      </c>
      <c r="J57" s="430">
        <f>'表紙 '!$A$8-(12-COLUMN())</f>
        <v>2022</v>
      </c>
      <c r="K57" s="430">
        <f>'表紙 '!$A$8-(12-COLUMN())</f>
        <v>2023</v>
      </c>
    </row>
    <row r="58" spans="1:11" s="20" customFormat="1">
      <c r="A58" s="430" t="s">
        <v>1120</v>
      </c>
      <c r="B58" s="138">
        <v>50.4</v>
      </c>
      <c r="C58" s="138">
        <v>44.2</v>
      </c>
      <c r="D58" s="138">
        <v>50.9</v>
      </c>
      <c r="E58" s="139">
        <v>49.6</v>
      </c>
      <c r="F58" s="139">
        <v>48</v>
      </c>
      <c r="G58" s="139">
        <v>51.1</v>
      </c>
      <c r="H58" s="307">
        <v>29.4</v>
      </c>
      <c r="I58" s="741">
        <v>26.5</v>
      </c>
      <c r="J58" s="138">
        <v>26.5</v>
      </c>
      <c r="K58" s="138">
        <v>29.8</v>
      </c>
    </row>
    <row r="59" spans="1:11" ht="11.25" customHeight="1">
      <c r="A59" s="546" t="s">
        <v>1121</v>
      </c>
      <c r="B59" s="547">
        <v>10.1</v>
      </c>
      <c r="C59" s="547">
        <v>9.3000000000000007</v>
      </c>
      <c r="D59" s="547">
        <v>10</v>
      </c>
      <c r="E59" s="548">
        <v>8.9</v>
      </c>
      <c r="F59" s="548">
        <v>8.3000000000000007</v>
      </c>
      <c r="G59" s="548">
        <v>9.1</v>
      </c>
      <c r="H59" s="553">
        <v>5</v>
      </c>
      <c r="I59" s="749">
        <v>4.4000000000000004</v>
      </c>
      <c r="J59" s="547">
        <v>3.1</v>
      </c>
      <c r="K59" s="547">
        <v>4.4000000000000004</v>
      </c>
    </row>
    <row r="60" spans="1:11" s="20" customFormat="1">
      <c r="A60" s="424" t="s">
        <v>1122</v>
      </c>
      <c r="B60" s="542">
        <v>128.69999999999999</v>
      </c>
      <c r="C60" s="542">
        <v>102.3</v>
      </c>
      <c r="D60" s="542">
        <v>102.6</v>
      </c>
      <c r="E60" s="543">
        <v>118.9</v>
      </c>
      <c r="F60" s="543">
        <v>124.4</v>
      </c>
      <c r="G60" s="543">
        <v>109.8</v>
      </c>
      <c r="H60" s="550">
        <v>90.8</v>
      </c>
      <c r="I60" s="747">
        <v>169.2</v>
      </c>
      <c r="J60" s="542">
        <v>395.3</v>
      </c>
      <c r="K60" s="542">
        <v>232.7</v>
      </c>
    </row>
    <row r="61" spans="1:11" ht="11.25" customHeight="1">
      <c r="A61" s="546" t="s">
        <v>1123</v>
      </c>
      <c r="B61" s="547">
        <v>25.9</v>
      </c>
      <c r="C61" s="547">
        <v>21.4</v>
      </c>
      <c r="D61" s="547">
        <v>20.3</v>
      </c>
      <c r="E61" s="548">
        <v>21.3</v>
      </c>
      <c r="F61" s="548">
        <v>21.4</v>
      </c>
      <c r="G61" s="548">
        <v>19.5</v>
      </c>
      <c r="H61" s="553">
        <v>15.3</v>
      </c>
      <c r="I61" s="749">
        <v>28.3</v>
      </c>
      <c r="J61" s="547">
        <v>45.8</v>
      </c>
      <c r="K61" s="547">
        <v>34.700000000000003</v>
      </c>
    </row>
    <row r="62" spans="1:11" s="20" customFormat="1">
      <c r="A62" s="424" t="s">
        <v>1124</v>
      </c>
      <c r="B62" s="542">
        <v>60.8</v>
      </c>
      <c r="C62" s="542">
        <v>57.9</v>
      </c>
      <c r="D62" s="542">
        <v>63.1</v>
      </c>
      <c r="E62" s="543">
        <v>69</v>
      </c>
      <c r="F62" s="543">
        <v>64.400000000000006</v>
      </c>
      <c r="G62" s="543">
        <v>60</v>
      </c>
      <c r="H62" s="550">
        <v>32.299999999999997</v>
      </c>
      <c r="I62" s="747">
        <v>36.299999999999997</v>
      </c>
      <c r="J62" s="542">
        <v>31.5</v>
      </c>
      <c r="K62" s="542">
        <v>39.200000000000003</v>
      </c>
    </row>
    <row r="63" spans="1:11" ht="11.25" customHeight="1">
      <c r="A63" s="540" t="s">
        <v>1125</v>
      </c>
      <c r="B63" s="309">
        <v>12.2</v>
      </c>
      <c r="C63" s="309">
        <v>12.1</v>
      </c>
      <c r="D63" s="309">
        <v>12.5</v>
      </c>
      <c r="E63" s="541">
        <v>12.4</v>
      </c>
      <c r="F63" s="541">
        <v>11.1</v>
      </c>
      <c r="G63" s="541">
        <v>10.7</v>
      </c>
      <c r="H63" s="549">
        <v>5.5</v>
      </c>
      <c r="I63" s="748">
        <v>6.1</v>
      </c>
      <c r="J63" s="309">
        <v>3.7</v>
      </c>
      <c r="K63" s="309">
        <v>5.9</v>
      </c>
    </row>
    <row r="64" spans="1:11">
      <c r="A64" s="551" t="s">
        <v>1126</v>
      </c>
      <c r="B64" s="544">
        <v>66.8</v>
      </c>
      <c r="C64" s="544">
        <v>63.6</v>
      </c>
      <c r="D64" s="544">
        <v>61.3</v>
      </c>
      <c r="E64" s="545">
        <v>59.1</v>
      </c>
      <c r="F64" s="545">
        <v>68.3</v>
      </c>
      <c r="G64" s="545">
        <v>47.8</v>
      </c>
      <c r="H64" s="552">
        <v>28.8</v>
      </c>
      <c r="I64" s="742">
        <v>29.9</v>
      </c>
      <c r="J64" s="544">
        <v>30.6</v>
      </c>
      <c r="K64" s="544">
        <v>31.9</v>
      </c>
    </row>
    <row r="65" spans="1:11" ht="11.25" customHeight="1">
      <c r="A65" s="546" t="s">
        <v>1127</v>
      </c>
      <c r="B65" s="547">
        <v>13.5</v>
      </c>
      <c r="C65" s="547">
        <v>13.3</v>
      </c>
      <c r="D65" s="547">
        <v>12.1</v>
      </c>
      <c r="E65" s="548">
        <v>10.6</v>
      </c>
      <c r="F65" s="548">
        <v>11.8</v>
      </c>
      <c r="G65" s="548">
        <v>8.5</v>
      </c>
      <c r="H65" s="553">
        <v>4.9000000000000004</v>
      </c>
      <c r="I65" s="749">
        <v>5</v>
      </c>
      <c r="J65" s="547">
        <v>3.5</v>
      </c>
      <c r="K65" s="547">
        <v>4.8</v>
      </c>
    </row>
    <row r="66" spans="1:11">
      <c r="A66" s="424" t="s">
        <v>1128</v>
      </c>
      <c r="B66" s="542">
        <v>56.2</v>
      </c>
      <c r="C66" s="542">
        <v>63.8</v>
      </c>
      <c r="D66" s="542">
        <v>69.599999999999994</v>
      </c>
      <c r="E66" s="543">
        <v>84.6</v>
      </c>
      <c r="F66" s="543">
        <v>103.4</v>
      </c>
      <c r="G66" s="543">
        <v>105</v>
      </c>
      <c r="H66" s="747">
        <v>136.19999999999999</v>
      </c>
      <c r="I66" s="542">
        <v>124.9</v>
      </c>
      <c r="J66" s="542">
        <v>144.30000000000001</v>
      </c>
      <c r="K66" s="542">
        <v>99.5</v>
      </c>
    </row>
    <row r="67" spans="1:11" ht="11.25" customHeight="1">
      <c r="A67" s="540" t="s">
        <v>1129</v>
      </c>
      <c r="B67" s="309">
        <v>11.3</v>
      </c>
      <c r="C67" s="309">
        <v>13.3</v>
      </c>
      <c r="D67" s="309">
        <v>13.7</v>
      </c>
      <c r="E67" s="541">
        <v>15.2</v>
      </c>
      <c r="F67" s="541">
        <v>17.8</v>
      </c>
      <c r="G67" s="541">
        <v>18.7</v>
      </c>
      <c r="H67" s="748">
        <v>23</v>
      </c>
      <c r="I67" s="309">
        <v>20.9</v>
      </c>
      <c r="J67" s="309">
        <v>16.7</v>
      </c>
      <c r="K67" s="309">
        <v>14.8</v>
      </c>
    </row>
    <row r="68" spans="1:11">
      <c r="A68" s="551" t="s">
        <v>955</v>
      </c>
      <c r="B68" s="544">
        <v>15.1</v>
      </c>
      <c r="C68" s="544">
        <v>11.2</v>
      </c>
      <c r="D68" s="544">
        <v>10.3</v>
      </c>
      <c r="E68" s="545">
        <v>9.6</v>
      </c>
      <c r="F68" s="545">
        <v>8.6999999999999993</v>
      </c>
      <c r="G68" s="545">
        <v>7.6</v>
      </c>
      <c r="H68" s="552">
        <v>6.9</v>
      </c>
      <c r="I68" s="544">
        <v>6.5</v>
      </c>
      <c r="J68" s="544">
        <v>7.1</v>
      </c>
      <c r="K68" s="544">
        <v>7.4</v>
      </c>
    </row>
    <row r="69" spans="1:11" ht="11.25" customHeight="1">
      <c r="A69" s="540" t="s">
        <v>956</v>
      </c>
      <c r="B69" s="309">
        <v>3</v>
      </c>
      <c r="C69" s="309">
        <v>2.4</v>
      </c>
      <c r="D69" s="309">
        <v>2</v>
      </c>
      <c r="E69" s="541">
        <v>1.7</v>
      </c>
      <c r="F69" s="541">
        <v>1.5</v>
      </c>
      <c r="G69" s="662">
        <v>1.4</v>
      </c>
      <c r="H69" s="549">
        <v>1.2</v>
      </c>
      <c r="I69" s="547">
        <v>1.1000000000000001</v>
      </c>
      <c r="J69" s="309">
        <v>0.8</v>
      </c>
      <c r="K69" s="309">
        <v>1.1000000000000001</v>
      </c>
    </row>
    <row r="70" spans="1:11">
      <c r="A70" s="551" t="s">
        <v>375</v>
      </c>
      <c r="B70" s="544">
        <v>119.7</v>
      </c>
      <c r="C70" s="544">
        <v>134.6</v>
      </c>
      <c r="D70" s="544">
        <v>148.80000000000001</v>
      </c>
      <c r="E70" s="545">
        <v>167</v>
      </c>
      <c r="F70" s="545">
        <v>163.1</v>
      </c>
      <c r="G70" s="545">
        <v>180.2</v>
      </c>
      <c r="H70" s="742">
        <v>266.5</v>
      </c>
      <c r="I70" s="542">
        <v>204.7</v>
      </c>
      <c r="J70" s="544">
        <v>228.1</v>
      </c>
      <c r="K70" s="544">
        <v>230</v>
      </c>
    </row>
    <row r="71" spans="1:11" ht="11.25" customHeight="1">
      <c r="A71" s="493" t="s">
        <v>96</v>
      </c>
      <c r="B71" s="141">
        <v>24</v>
      </c>
      <c r="C71" s="141">
        <v>28.2</v>
      </c>
      <c r="D71" s="141">
        <v>29.4</v>
      </c>
      <c r="E71" s="142">
        <v>29.9</v>
      </c>
      <c r="F71" s="142">
        <v>28.1</v>
      </c>
      <c r="G71" s="142">
        <v>32.1</v>
      </c>
      <c r="H71" s="750">
        <v>45.1</v>
      </c>
      <c r="I71" s="141">
        <v>34.200000000000003</v>
      </c>
      <c r="J71" s="141">
        <v>26.4</v>
      </c>
      <c r="K71" s="141">
        <v>34.299999999999997</v>
      </c>
    </row>
    <row r="72" spans="1:11">
      <c r="A72" s="410" t="s">
        <v>1130</v>
      </c>
      <c r="B72" s="495">
        <v>497.9</v>
      </c>
      <c r="C72" s="495">
        <v>477.9</v>
      </c>
      <c r="D72" s="495">
        <v>506.6</v>
      </c>
      <c r="E72" s="494">
        <v>558.20000000000005</v>
      </c>
      <c r="F72" s="494">
        <v>580.6</v>
      </c>
      <c r="G72" s="494">
        <v>561.79999999999995</v>
      </c>
      <c r="H72" s="495">
        <v>591.20000000000005</v>
      </c>
      <c r="I72" s="495">
        <v>598.29999999999995</v>
      </c>
      <c r="J72" s="495">
        <v>863.8</v>
      </c>
      <c r="K72" s="495">
        <v>670.7</v>
      </c>
    </row>
    <row r="73" spans="1:11">
      <c r="A73" s="267" t="s">
        <v>1294</v>
      </c>
      <c r="B73" s="140"/>
      <c r="C73" s="140"/>
      <c r="D73" s="140"/>
      <c r="E73" s="140"/>
      <c r="F73" s="140"/>
      <c r="G73" s="140"/>
      <c r="H73" s="140"/>
      <c r="I73" s="140"/>
      <c r="J73" s="140"/>
      <c r="K73" s="140"/>
    </row>
    <row r="74" spans="1:11" ht="11.25" customHeight="1">
      <c r="A74" s="295" t="s">
        <v>1295</v>
      </c>
      <c r="B74" s="40"/>
      <c r="C74" s="40"/>
      <c r="D74" s="40"/>
      <c r="E74" s="40"/>
      <c r="F74" s="40"/>
      <c r="G74" s="40"/>
      <c r="H74" s="40"/>
      <c r="I74" s="153"/>
      <c r="J74" s="153"/>
      <c r="K74" s="153"/>
    </row>
  </sheetData>
  <mergeCells count="1">
    <mergeCell ref="H1:I1"/>
  </mergeCells>
  <phoneticPr fontId="12"/>
  <printOptions gridLinesSet="0"/>
  <pageMargins left="0.70866141732283472" right="0.39370078740157483" top="0.59055118110236227" bottom="0.39370078740157483" header="0.51181102362204722" footer="0.31496062992125984"/>
  <pageSetup paperSize="9" scale="91" orientation="portrait" r:id="rId1"/>
  <headerFooter scaleWithDoc="0" alignWithMargins="0">
    <oddFooter>&amp;C&amp;9&amp;P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8"/>
  <sheetViews>
    <sheetView workbookViewId="0"/>
  </sheetViews>
  <sheetFormatPr defaultRowHeight="13.5"/>
  <cols>
    <col min="1" max="1" width="24.375" style="1" customWidth="1"/>
    <col min="2" max="8" width="7.75" style="1" customWidth="1"/>
    <col min="9" max="11" width="7.75" style="23" customWidth="1"/>
    <col min="12" max="17" width="12.25" style="1" customWidth="1"/>
    <col min="18" max="18" width="11.125" style="1" customWidth="1"/>
    <col min="19" max="19" width="12.75" style="1" customWidth="1"/>
    <col min="20" max="16384" width="9" style="1"/>
  </cols>
  <sheetData>
    <row r="1" spans="1:11" ht="16.5" customHeight="1">
      <c r="A1" s="1026" t="s">
        <v>1001</v>
      </c>
      <c r="B1" s="1004"/>
      <c r="C1" s="1004"/>
      <c r="D1" s="1004"/>
      <c r="E1" s="202"/>
      <c r="F1" s="20"/>
      <c r="I1" s="1051"/>
    </row>
    <row r="2" spans="1:11" ht="11.25" customHeight="1">
      <c r="A2" s="270" t="s">
        <v>1002</v>
      </c>
      <c r="B2" s="1004"/>
      <c r="C2" s="1004"/>
      <c r="D2" s="1004"/>
      <c r="E2" s="20"/>
      <c r="F2" s="20"/>
    </row>
    <row r="4" spans="1:11" ht="14.25" customHeight="1">
      <c r="A4" s="387" t="s">
        <v>633</v>
      </c>
    </row>
    <row r="5" spans="1:11" ht="11.25" customHeight="1">
      <c r="A5" s="270" t="s">
        <v>1003</v>
      </c>
      <c r="D5" s="219"/>
      <c r="E5" s="12"/>
      <c r="F5" s="12"/>
      <c r="G5" s="12"/>
      <c r="H5" s="12"/>
      <c r="I5" s="300"/>
      <c r="J5" s="300"/>
      <c r="K5" s="300" t="s">
        <v>1228</v>
      </c>
    </row>
    <row r="6" spans="1:11">
      <c r="A6" s="492" t="s">
        <v>372</v>
      </c>
      <c r="B6" s="429">
        <f>'表紙 '!$A$8-(12-COLUMN())</f>
        <v>2014</v>
      </c>
      <c r="C6" s="429">
        <f>'表紙 '!$A$8-(12-COLUMN())</f>
        <v>2015</v>
      </c>
      <c r="D6" s="429">
        <f>'表紙 '!$A$8-(12-COLUMN())</f>
        <v>2016</v>
      </c>
      <c r="E6" s="429">
        <f>'表紙 '!$A$8-(12-COLUMN())</f>
        <v>2017</v>
      </c>
      <c r="F6" s="429">
        <f>'表紙 '!$A$8-(12-COLUMN())</f>
        <v>2018</v>
      </c>
      <c r="G6" s="709">
        <f>'表紙 '!$A$8-(12-COLUMN())</f>
        <v>2019</v>
      </c>
      <c r="H6" s="709">
        <f>'表紙 '!$A$8-(12-COLUMN())</f>
        <v>2020</v>
      </c>
      <c r="I6" s="430">
        <f>'表紙 '!$A$8-(12-COLUMN())</f>
        <v>2021</v>
      </c>
      <c r="J6" s="430">
        <f>'表紙 '!$A$8-(12-COLUMN())</f>
        <v>2022</v>
      </c>
      <c r="K6" s="430">
        <f>'表紙 '!$A$8-(12-COLUMN())</f>
        <v>2023</v>
      </c>
    </row>
    <row r="7" spans="1:11" ht="17.25" customHeight="1">
      <c r="A7" s="746" t="s">
        <v>451</v>
      </c>
      <c r="B7" s="118">
        <v>1.3</v>
      </c>
      <c r="C7" s="118">
        <v>1.8</v>
      </c>
      <c r="D7" s="118">
        <v>-0.4</v>
      </c>
      <c r="E7" s="118">
        <v>-0.8</v>
      </c>
      <c r="F7" s="743">
        <v>0.4</v>
      </c>
      <c r="G7" s="743">
        <v>1.8</v>
      </c>
      <c r="H7" s="743">
        <v>-0.9</v>
      </c>
      <c r="I7" s="744">
        <v>-2.2999999999999998</v>
      </c>
      <c r="J7" s="744">
        <v>-10.8</v>
      </c>
      <c r="K7" s="1294">
        <v>6.5</v>
      </c>
    </row>
    <row r="8" spans="1:11">
      <c r="A8" s="56" t="s">
        <v>457</v>
      </c>
    </row>
    <row r="9" spans="1:11" ht="11.25" customHeight="1">
      <c r="A9" s="303" t="s">
        <v>1004</v>
      </c>
    </row>
    <row r="10" spans="1:11">
      <c r="A10" s="10"/>
    </row>
    <row r="11" spans="1:11">
      <c r="A11" s="387" t="s">
        <v>1005</v>
      </c>
    </row>
    <row r="12" spans="1:11" ht="11.25" customHeight="1">
      <c r="A12" s="270" t="s">
        <v>90</v>
      </c>
      <c r="D12" s="219"/>
      <c r="E12" s="45"/>
      <c r="F12" s="45"/>
      <c r="G12" s="45"/>
      <c r="H12" s="12"/>
      <c r="I12" s="300"/>
      <c r="J12" s="300"/>
      <c r="K12" s="300" t="s">
        <v>1208</v>
      </c>
    </row>
    <row r="13" spans="1:11">
      <c r="A13" s="492" t="s">
        <v>372</v>
      </c>
      <c r="B13" s="429">
        <f>'表紙 '!$A$8-(12-COLUMN())</f>
        <v>2014</v>
      </c>
      <c r="C13" s="429">
        <f>'表紙 '!$A$8-(12-COLUMN())</f>
        <v>2015</v>
      </c>
      <c r="D13" s="429">
        <f>'表紙 '!$A$8-(12-COLUMN())</f>
        <v>2016</v>
      </c>
      <c r="E13" s="429">
        <f>'表紙 '!$A$8-(12-COLUMN())</f>
        <v>2017</v>
      </c>
      <c r="F13" s="429">
        <f>'表紙 '!$A$8-(12-COLUMN())</f>
        <v>2018</v>
      </c>
      <c r="G13" s="709">
        <f>'表紙 '!$A$8-(12-COLUMN())</f>
        <v>2019</v>
      </c>
      <c r="H13" s="709">
        <f>'表紙 '!$A$8-(12-COLUMN())</f>
        <v>2020</v>
      </c>
      <c r="I13" s="430">
        <f>'表紙 '!$A$8-(12-COLUMN())</f>
        <v>2021</v>
      </c>
      <c r="J13" s="430">
        <f>'表紙 '!$A$8-(12-COLUMN())</f>
        <v>2022</v>
      </c>
      <c r="K13" s="430">
        <f>'表紙 '!$A$8-(12-COLUMN())</f>
        <v>2023</v>
      </c>
    </row>
    <row r="14" spans="1:11" ht="18.75" customHeight="1">
      <c r="A14" s="746" t="s">
        <v>452</v>
      </c>
      <c r="B14" s="118">
        <v>3.5</v>
      </c>
      <c r="C14" s="118">
        <v>3.8</v>
      </c>
      <c r="D14" s="118">
        <v>-0.7</v>
      </c>
      <c r="E14" s="118">
        <v>-1</v>
      </c>
      <c r="F14" s="743">
        <v>0.4</v>
      </c>
      <c r="G14" s="743">
        <v>2.7</v>
      </c>
      <c r="H14" s="743">
        <v>-1.5</v>
      </c>
      <c r="I14" s="744">
        <v>-5.7</v>
      </c>
      <c r="J14" s="744">
        <v>-12.3</v>
      </c>
      <c r="K14" s="1294">
        <v>10.8</v>
      </c>
    </row>
    <row r="15" spans="1:11">
      <c r="A15" s="56" t="s">
        <v>51</v>
      </c>
    </row>
    <row r="16" spans="1:11" ht="11.25" customHeight="1">
      <c r="A16" s="303" t="s">
        <v>1006</v>
      </c>
    </row>
    <row r="17" spans="1:19" ht="11.25" customHeight="1">
      <c r="A17" s="303"/>
    </row>
    <row r="18" spans="1:19">
      <c r="A18" s="10"/>
    </row>
    <row r="19" spans="1:19">
      <c r="A19" s="387" t="s">
        <v>634</v>
      </c>
    </row>
    <row r="20" spans="1:19" ht="11.25" customHeight="1">
      <c r="A20" s="270" t="s">
        <v>91</v>
      </c>
      <c r="D20" s="219"/>
      <c r="E20" s="45"/>
      <c r="F20" s="45"/>
      <c r="G20" s="45"/>
      <c r="H20" s="12"/>
      <c r="I20" s="300"/>
      <c r="J20" s="300"/>
      <c r="K20" s="300" t="s">
        <v>1208</v>
      </c>
    </row>
    <row r="21" spans="1:19">
      <c r="A21" s="492" t="s">
        <v>372</v>
      </c>
      <c r="B21" s="429">
        <f>'表紙 '!$A$8-(12-COLUMN())</f>
        <v>2014</v>
      </c>
      <c r="C21" s="429">
        <f>'表紙 '!$A$8-(12-COLUMN())</f>
        <v>2015</v>
      </c>
      <c r="D21" s="429">
        <f>'表紙 '!$A$8-(12-COLUMN())</f>
        <v>2016</v>
      </c>
      <c r="E21" s="429">
        <f>'表紙 '!$A$8-(12-COLUMN())</f>
        <v>2017</v>
      </c>
      <c r="F21" s="709">
        <f>'表紙 '!$A$8-(12-COLUMN())</f>
        <v>2018</v>
      </c>
      <c r="G21" s="709">
        <f>'表紙 '!$A$8-(12-COLUMN())</f>
        <v>2019</v>
      </c>
      <c r="H21" s="430">
        <f>'表紙 '!$A$8-(12-COLUMN())</f>
        <v>2020</v>
      </c>
      <c r="I21" s="430">
        <f>'表紙 '!$A$8-(12-COLUMN())</f>
        <v>2021</v>
      </c>
      <c r="J21" s="430">
        <f>'表紙 '!$A$8-(12-COLUMN())</f>
        <v>2022</v>
      </c>
      <c r="K21" s="430">
        <f>'表紙 '!$A$8-(12-COLUMN())</f>
        <v>2023</v>
      </c>
    </row>
    <row r="22" spans="1:19" ht="18" customHeight="1">
      <c r="A22" s="746" t="s">
        <v>449</v>
      </c>
      <c r="B22" s="118">
        <v>0.5</v>
      </c>
      <c r="C22" s="118">
        <v>0.6</v>
      </c>
      <c r="D22" s="118">
        <v>-0.1</v>
      </c>
      <c r="E22" s="743">
        <v>-0.3</v>
      </c>
      <c r="F22" s="743">
        <v>0.2</v>
      </c>
      <c r="G22" s="743">
        <v>0.7</v>
      </c>
      <c r="H22" s="744">
        <v>-0.3</v>
      </c>
      <c r="I22" s="880">
        <v>-0.8</v>
      </c>
      <c r="J22" s="744">
        <v>-5</v>
      </c>
      <c r="K22" s="1294">
        <v>2.8</v>
      </c>
    </row>
    <row r="23" spans="1:19">
      <c r="A23" s="56" t="s">
        <v>1609</v>
      </c>
    </row>
    <row r="24" spans="1:19" ht="11.25" customHeight="1">
      <c r="A24" s="303" t="s">
        <v>1007</v>
      </c>
    </row>
    <row r="25" spans="1:19" ht="11.25" customHeight="1">
      <c r="A25" s="261" t="s">
        <v>1008</v>
      </c>
    </row>
    <row r="26" spans="1:19">
      <c r="A26" s="10"/>
    </row>
    <row r="27" spans="1:19">
      <c r="A27" s="387" t="s">
        <v>635</v>
      </c>
    </row>
    <row r="28" spans="1:19">
      <c r="A28" s="270" t="s">
        <v>106</v>
      </c>
      <c r="D28" s="219"/>
      <c r="E28" s="45"/>
      <c r="F28" s="45"/>
      <c r="G28" s="45"/>
      <c r="H28" s="30"/>
      <c r="I28" s="300"/>
      <c r="J28" s="300"/>
      <c r="K28" s="300" t="s">
        <v>1307</v>
      </c>
    </row>
    <row r="29" spans="1:19">
      <c r="A29" s="492" t="s">
        <v>372</v>
      </c>
      <c r="B29" s="429">
        <f>'表紙 '!$A$8-(12-COLUMN())</f>
        <v>2014</v>
      </c>
      <c r="C29" s="429">
        <f>'表紙 '!$A$8-(12-COLUMN())</f>
        <v>2015</v>
      </c>
      <c r="D29" s="429">
        <f>'表紙 '!$A$8-(12-COLUMN())</f>
        <v>2016</v>
      </c>
      <c r="E29" s="429">
        <f>'表紙 '!$A$8-(12-COLUMN())</f>
        <v>2017</v>
      </c>
      <c r="F29" s="429">
        <f>'表紙 '!$A$8-(12-COLUMN())</f>
        <v>2018</v>
      </c>
      <c r="G29" s="709">
        <f>'表紙 '!$A$8-(12-COLUMN())</f>
        <v>2019</v>
      </c>
      <c r="H29" s="709">
        <f>'表紙 '!$A$8-(12-COLUMN())</f>
        <v>2020</v>
      </c>
      <c r="I29" s="410">
        <f>'表紙 '!$A$8-(12-COLUMN())</f>
        <v>2021</v>
      </c>
      <c r="J29" s="430">
        <f>'表紙 '!$A$8-(12-COLUMN())</f>
        <v>2022</v>
      </c>
      <c r="K29" s="430">
        <f>'表紙 '!$A$8-(12-COLUMN())</f>
        <v>2023</v>
      </c>
    </row>
    <row r="30" spans="1:19" ht="18" customHeight="1">
      <c r="A30" s="746" t="s">
        <v>800</v>
      </c>
      <c r="B30" s="751">
        <v>2.2000000000000002</v>
      </c>
      <c r="C30" s="751">
        <v>2.9</v>
      </c>
      <c r="D30" s="751">
        <v>-0.6</v>
      </c>
      <c r="E30" s="751">
        <v>-1.5</v>
      </c>
      <c r="F30" s="743">
        <v>0.9</v>
      </c>
      <c r="G30" s="743">
        <v>3.6</v>
      </c>
      <c r="H30" s="743">
        <v>-1.8</v>
      </c>
      <c r="I30" s="744">
        <v>-4.7</v>
      </c>
      <c r="J30" s="744">
        <v>-36.5</v>
      </c>
      <c r="K30" s="1294">
        <v>22.6</v>
      </c>
      <c r="L30" s="12"/>
      <c r="M30" s="12"/>
      <c r="N30" s="12"/>
      <c r="O30" s="12"/>
      <c r="P30" s="12"/>
      <c r="Q30" s="12"/>
      <c r="R30" s="12"/>
      <c r="S30" s="12"/>
    </row>
    <row r="31" spans="1:19">
      <c r="A31" s="56" t="s">
        <v>1610</v>
      </c>
    </row>
    <row r="32" spans="1:19" ht="11.25" customHeight="1">
      <c r="A32" s="303" t="s">
        <v>1009</v>
      </c>
    </row>
    <row r="33" spans="1:19" ht="11.25" customHeight="1">
      <c r="A33" s="261" t="s">
        <v>1010</v>
      </c>
    </row>
    <row r="34" spans="1:19">
      <c r="A34" s="63"/>
      <c r="I34" s="269"/>
      <c r="J34" s="269"/>
      <c r="K34" s="269"/>
    </row>
    <row r="35" spans="1:19">
      <c r="A35" s="387" t="s">
        <v>691</v>
      </c>
      <c r="I35" s="348"/>
      <c r="J35" s="348"/>
      <c r="K35" s="348" t="s">
        <v>1207</v>
      </c>
    </row>
    <row r="36" spans="1:19">
      <c r="A36" s="270" t="s">
        <v>1451</v>
      </c>
      <c r="D36" s="219"/>
      <c r="I36" s="292"/>
      <c r="J36" s="292"/>
      <c r="K36" s="292" t="s">
        <v>114</v>
      </c>
    </row>
    <row r="37" spans="1:19">
      <c r="A37" s="492" t="s">
        <v>372</v>
      </c>
      <c r="B37" s="429">
        <f>'表紙 '!$A$8-(12-COLUMN())</f>
        <v>2014</v>
      </c>
      <c r="C37" s="429">
        <f>'表紙 '!$A$8-(12-COLUMN())</f>
        <v>2015</v>
      </c>
      <c r="D37" s="429">
        <f>'表紙 '!$A$8-(12-COLUMN())</f>
        <v>2016</v>
      </c>
      <c r="E37" s="429">
        <f>'表紙 '!$A$8-(12-COLUMN())</f>
        <v>2017</v>
      </c>
      <c r="F37" s="709">
        <f>'表紙 '!$A$8-(12-COLUMN())</f>
        <v>2018</v>
      </c>
      <c r="G37" s="709">
        <f>'表紙 '!$A$8-(12-COLUMN())</f>
        <v>2019</v>
      </c>
      <c r="H37" s="430">
        <f>'表紙 '!$A$8-(12-COLUMN())</f>
        <v>2020</v>
      </c>
      <c r="I37" s="430">
        <f>'表紙 '!$A$8-(12-COLUMN())</f>
        <v>2021</v>
      </c>
      <c r="J37" s="430">
        <f>'表紙 '!$A$8-(12-COLUMN())</f>
        <v>2022</v>
      </c>
      <c r="K37" s="430">
        <f>'表紙 '!$A$8-(12-COLUMN())</f>
        <v>2023</v>
      </c>
    </row>
    <row r="38" spans="1:19" ht="18" customHeight="1">
      <c r="A38" s="1130" t="s">
        <v>1449</v>
      </c>
      <c r="B38" s="751">
        <v>15.1</v>
      </c>
      <c r="C38" s="751">
        <v>11.2</v>
      </c>
      <c r="D38" s="751">
        <v>10.3</v>
      </c>
      <c r="E38" s="751">
        <v>9.6</v>
      </c>
      <c r="F38" s="743">
        <v>8.6999999999999993</v>
      </c>
      <c r="G38" s="743">
        <v>7.6</v>
      </c>
      <c r="H38" s="743">
        <v>6.9</v>
      </c>
      <c r="I38" s="744">
        <v>6.5</v>
      </c>
      <c r="J38" s="744">
        <v>7.1</v>
      </c>
      <c r="K38" s="1294">
        <v>7.4</v>
      </c>
      <c r="L38" s="12"/>
      <c r="M38" s="12"/>
      <c r="N38" s="12"/>
      <c r="O38" s="12"/>
      <c r="P38" s="12"/>
      <c r="Q38" s="12"/>
      <c r="R38" s="12"/>
      <c r="S38" s="12"/>
    </row>
    <row r="39" spans="1:19">
      <c r="A39" s="31"/>
      <c r="B39" s="311"/>
      <c r="C39" s="311"/>
      <c r="D39" s="311"/>
      <c r="E39" s="311"/>
      <c r="F39" s="311"/>
      <c r="G39" s="311"/>
      <c r="H39" s="311"/>
      <c r="I39" s="348"/>
      <c r="J39" s="348"/>
      <c r="K39" s="348" t="s">
        <v>1229</v>
      </c>
    </row>
    <row r="40" spans="1:19">
      <c r="A40" s="270" t="s">
        <v>1452</v>
      </c>
      <c r="D40" s="219"/>
      <c r="I40" s="292"/>
      <c r="J40" s="292"/>
      <c r="K40" s="292" t="s">
        <v>114</v>
      </c>
    </row>
    <row r="41" spans="1:19">
      <c r="A41" s="492" t="s">
        <v>372</v>
      </c>
      <c r="B41" s="429">
        <f>'表紙 '!$A$8-(12-COLUMN())</f>
        <v>2014</v>
      </c>
      <c r="C41" s="429">
        <f>'表紙 '!$A$8-(12-COLUMN())</f>
        <v>2015</v>
      </c>
      <c r="D41" s="429">
        <f>'表紙 '!$A$8-(12-COLUMN())</f>
        <v>2016</v>
      </c>
      <c r="E41" s="429">
        <f>'表紙 '!$A$8-(12-COLUMN())</f>
        <v>2017</v>
      </c>
      <c r="F41" s="709">
        <f>'表紙 '!$A$8-(12-COLUMN())</f>
        <v>2018</v>
      </c>
      <c r="G41" s="709">
        <f>'表紙 '!$A$8-(12-COLUMN())</f>
        <v>2019</v>
      </c>
      <c r="H41" s="430">
        <f>'表紙 '!$A$8-(12-COLUMN())</f>
        <v>2020</v>
      </c>
      <c r="I41" s="430">
        <f>'表紙 '!$A$8-(12-COLUMN())</f>
        <v>2021</v>
      </c>
      <c r="J41" s="430">
        <f>'表紙 '!$A$8-(12-COLUMN())</f>
        <v>2022</v>
      </c>
      <c r="K41" s="430">
        <f>'表紙 '!$A$8-(12-COLUMN())</f>
        <v>2023</v>
      </c>
    </row>
    <row r="42" spans="1:19" ht="18" customHeight="1">
      <c r="A42" s="1130" t="s">
        <v>1450</v>
      </c>
      <c r="B42" s="751">
        <v>2</v>
      </c>
      <c r="C42" s="751">
        <v>2.2400000000000002</v>
      </c>
      <c r="D42" s="751">
        <v>0.76</v>
      </c>
      <c r="E42" s="751">
        <v>0.43</v>
      </c>
      <c r="F42" s="743">
        <v>1.27</v>
      </c>
      <c r="G42" s="743">
        <v>2.84</v>
      </c>
      <c r="H42" s="743">
        <v>-0.15</v>
      </c>
      <c r="I42" s="744">
        <v>-1.06</v>
      </c>
      <c r="J42" s="744">
        <v>-10.93</v>
      </c>
      <c r="K42" s="1294">
        <v>7.31</v>
      </c>
      <c r="L42" s="12"/>
      <c r="M42" s="12"/>
      <c r="N42" s="12"/>
      <c r="O42" s="12"/>
      <c r="P42" s="12"/>
      <c r="Q42" s="12"/>
      <c r="R42" s="12"/>
      <c r="S42" s="12"/>
    </row>
    <row r="43" spans="1:19">
      <c r="A43" s="56" t="s">
        <v>458</v>
      </c>
      <c r="B43" s="49"/>
      <c r="C43" s="49"/>
      <c r="D43" s="49"/>
      <c r="E43" s="49"/>
      <c r="F43" s="49"/>
      <c r="G43" s="49"/>
      <c r="H43" s="49"/>
    </row>
    <row r="44" spans="1:19" ht="11.25" customHeight="1">
      <c r="A44" s="252" t="s">
        <v>1011</v>
      </c>
      <c r="B44" s="49"/>
      <c r="C44" s="49"/>
      <c r="D44" s="49"/>
      <c r="E44" s="49"/>
      <c r="F44" s="49"/>
      <c r="G44" s="49"/>
      <c r="H44" s="49"/>
      <c r="I44" s="231"/>
      <c r="J44" s="231"/>
      <c r="K44" s="231"/>
    </row>
    <row r="45" spans="1:19" ht="11.25" customHeight="1">
      <c r="A45" s="261" t="s">
        <v>655</v>
      </c>
      <c r="B45" s="49"/>
      <c r="C45" s="49"/>
      <c r="D45" s="49"/>
      <c r="E45" s="49"/>
      <c r="F45" s="49"/>
      <c r="G45" s="49"/>
      <c r="H45" s="49"/>
      <c r="I45" s="292"/>
      <c r="J45" s="292"/>
      <c r="K45" s="292"/>
    </row>
    <row r="47" spans="1:19">
      <c r="A47" s="387" t="s">
        <v>636</v>
      </c>
      <c r="I47" s="348"/>
      <c r="J47" s="348"/>
      <c r="K47" s="348" t="s">
        <v>1207</v>
      </c>
    </row>
    <row r="48" spans="1:19" ht="11.25" customHeight="1">
      <c r="A48" s="270" t="s">
        <v>796</v>
      </c>
      <c r="D48" s="219"/>
      <c r="E48" s="45"/>
      <c r="F48" s="45"/>
      <c r="G48" s="45"/>
      <c r="H48" s="30"/>
      <c r="I48" s="292"/>
      <c r="J48" s="292"/>
      <c r="K48" s="292" t="s">
        <v>114</v>
      </c>
    </row>
    <row r="49" spans="1:11">
      <c r="A49" s="492" t="s">
        <v>372</v>
      </c>
      <c r="B49" s="429">
        <f>'表紙 '!$A$8-(12-COLUMN())</f>
        <v>2014</v>
      </c>
      <c r="C49" s="429">
        <f>'表紙 '!$A$8-(12-COLUMN())</f>
        <v>2015</v>
      </c>
      <c r="D49" s="429">
        <f>'表紙 '!$A$8-(12-COLUMN())</f>
        <v>2016</v>
      </c>
      <c r="E49" s="429">
        <f>'表紙 '!$A$8-(12-COLUMN())</f>
        <v>2017</v>
      </c>
      <c r="F49" s="709">
        <f>'表紙 '!$A$8-(12-COLUMN())</f>
        <v>2018</v>
      </c>
      <c r="G49" s="709">
        <f>'表紙 '!$A$8-(12-COLUMN())</f>
        <v>2019</v>
      </c>
      <c r="H49" s="410">
        <f>'表紙 '!$A$8-(12-COLUMN())</f>
        <v>2020</v>
      </c>
      <c r="I49" s="410">
        <f>'表紙 '!$A$8-(12-COLUMN())</f>
        <v>2021</v>
      </c>
      <c r="J49" s="430">
        <f>'表紙 '!$A$8-(12-COLUMN())</f>
        <v>2022</v>
      </c>
      <c r="K49" s="430">
        <f>'表紙 '!$A$8-(12-COLUMN())</f>
        <v>2023</v>
      </c>
    </row>
    <row r="50" spans="1:11" ht="15.75" customHeight="1">
      <c r="A50" s="410" t="s">
        <v>374</v>
      </c>
      <c r="B50" s="104">
        <v>882</v>
      </c>
      <c r="C50" s="104">
        <v>929.3</v>
      </c>
      <c r="D50" s="104">
        <v>960.1</v>
      </c>
      <c r="E50" s="103">
        <v>999.8</v>
      </c>
      <c r="F50" s="103">
        <v>988.7</v>
      </c>
      <c r="G50" s="103">
        <v>985.4</v>
      </c>
      <c r="H50" s="310">
        <v>988.6</v>
      </c>
      <c r="I50" s="730">
        <v>1046.3</v>
      </c>
      <c r="J50" s="744">
        <v>1293.0999999999999</v>
      </c>
      <c r="K50" s="1294">
        <v>1202.5999999999999</v>
      </c>
    </row>
    <row r="61" spans="1:11">
      <c r="B61" s="11"/>
    </row>
    <row r="62" spans="1:11">
      <c r="B62" s="11"/>
    </row>
    <row r="63" spans="1:11">
      <c r="B63" s="11"/>
    </row>
    <row r="64" spans="1:11">
      <c r="B64" s="11"/>
    </row>
    <row r="65" spans="1:1">
      <c r="A65" s="11"/>
    </row>
    <row r="66" spans="1:1">
      <c r="A66" s="11"/>
    </row>
    <row r="67" spans="1:1">
      <c r="A67" s="11"/>
    </row>
    <row r="68" spans="1:1">
      <c r="A68" s="11"/>
    </row>
  </sheetData>
  <phoneticPr fontId="12"/>
  <printOptions gridLinesSet="0"/>
  <pageMargins left="0.70866141732283472" right="0.39370078740157483" top="0.59055118110236227" bottom="0.39370078740157483" header="0.51181102362204722" footer="0.31496062992125984"/>
  <pageSetup paperSize="9" scale="91" orientation="portrait" r:id="rId1"/>
  <headerFooter scaleWithDoc="0" alignWithMargins="0">
    <oddFooter>&amp;C&amp;9&amp;P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Q54"/>
  <sheetViews>
    <sheetView zoomScaleNormal="100" workbookViewId="0"/>
  </sheetViews>
  <sheetFormatPr defaultRowHeight="13.5"/>
  <cols>
    <col min="1" max="1" width="24.375" style="1" customWidth="1"/>
    <col min="2" max="9" width="7.75" style="1" customWidth="1"/>
    <col min="10" max="10" width="9.5" style="1" bestFit="1" customWidth="1"/>
    <col min="11" max="11" width="7.75" style="23" customWidth="1"/>
    <col min="12" max="17" width="11.75" style="1" customWidth="1"/>
    <col min="18" max="20" width="10.875" style="1" customWidth="1"/>
    <col min="21" max="21" width="12.25" style="1" customWidth="1"/>
    <col min="22" max="22" width="9.25" style="1" customWidth="1"/>
    <col min="23" max="31" width="12.25" style="1" customWidth="1"/>
    <col min="32" max="32" width="11.125" style="1" customWidth="1"/>
    <col min="33" max="33" width="12.75" style="1" customWidth="1"/>
    <col min="34" max="16384" width="9" style="1"/>
  </cols>
  <sheetData>
    <row r="1" spans="1:43" ht="15">
      <c r="A1" s="1026" t="s">
        <v>728</v>
      </c>
      <c r="C1" s="1532"/>
      <c r="D1" s="1532"/>
      <c r="E1" s="1532"/>
      <c r="F1" s="202"/>
      <c r="I1" s="1051"/>
    </row>
    <row r="2" spans="1:43">
      <c r="A2" s="270" t="s">
        <v>1012</v>
      </c>
      <c r="C2" s="1532"/>
      <c r="D2" s="1532"/>
      <c r="E2" s="1532"/>
      <c r="F2" s="20"/>
    </row>
    <row r="3" spans="1:43">
      <c r="A3" s="10"/>
    </row>
    <row r="4" spans="1:43">
      <c r="A4" s="387" t="s">
        <v>637</v>
      </c>
      <c r="K4" s="348" t="s">
        <v>1230</v>
      </c>
    </row>
    <row r="5" spans="1:43" ht="11.25" customHeight="1">
      <c r="A5" s="257" t="s">
        <v>1013</v>
      </c>
      <c r="E5" s="219"/>
      <c r="F5" s="45"/>
      <c r="G5" s="45"/>
      <c r="H5" s="45"/>
      <c r="I5" s="30"/>
      <c r="J5" s="30"/>
      <c r="K5" s="292" t="s">
        <v>1231</v>
      </c>
    </row>
    <row r="6" spans="1:43">
      <c r="A6" s="492" t="s">
        <v>372</v>
      </c>
      <c r="B6" s="429">
        <f>'表紙 '!$A$8-(12-COLUMN())</f>
        <v>2014</v>
      </c>
      <c r="C6" s="429">
        <f>'表紙 '!$A$8-(12-COLUMN())</f>
        <v>2015</v>
      </c>
      <c r="D6" s="429">
        <f>'表紙 '!$A$8-(12-COLUMN())</f>
        <v>2016</v>
      </c>
      <c r="E6" s="429">
        <f>'表紙 '!$A$8-(12-COLUMN())</f>
        <v>2017</v>
      </c>
      <c r="F6" s="709">
        <f>'表紙 '!$A$8-(12-COLUMN())</f>
        <v>2018</v>
      </c>
      <c r="G6" s="709">
        <f>'表紙 '!$A$8-(12-COLUMN())</f>
        <v>2019</v>
      </c>
      <c r="H6" s="410">
        <f>'表紙 '!$A$8-(12-COLUMN())</f>
        <v>2020</v>
      </c>
      <c r="I6" s="410">
        <f>'表紙 '!$A$8-(12-COLUMN())</f>
        <v>2021</v>
      </c>
      <c r="J6" s="1046">
        <f>'表紙 '!$A$8-(12-COLUMN())</f>
        <v>2022</v>
      </c>
      <c r="K6" s="1112">
        <f>'表紙 '!$A$8-(12-COLUMN())</f>
        <v>2023</v>
      </c>
    </row>
    <row r="7" spans="1:43" ht="17.25" customHeight="1">
      <c r="A7" s="746" t="s">
        <v>453</v>
      </c>
      <c r="B7" s="755">
        <v>31.88</v>
      </c>
      <c r="C7" s="755">
        <v>41.78</v>
      </c>
      <c r="D7" s="755">
        <v>-8.85</v>
      </c>
      <c r="E7" s="752">
        <v>-20.09</v>
      </c>
      <c r="F7" s="752">
        <v>11.55</v>
      </c>
      <c r="G7" s="752">
        <v>49.31</v>
      </c>
      <c r="H7" s="753">
        <v>-24.4</v>
      </c>
      <c r="I7" s="754">
        <v>-61.45</v>
      </c>
      <c r="J7" s="753">
        <v>-392.52</v>
      </c>
      <c r="K7" s="1295">
        <v>229.91</v>
      </c>
    </row>
    <row r="8" spans="1:43">
      <c r="A8" s="56" t="s">
        <v>529</v>
      </c>
    </row>
    <row r="9" spans="1:43" ht="11.25" customHeight="1">
      <c r="A9" s="303" t="s">
        <v>1014</v>
      </c>
    </row>
    <row r="10" spans="1:43" ht="11.25" customHeight="1">
      <c r="A10" s="261" t="s">
        <v>1015</v>
      </c>
    </row>
    <row r="11" spans="1:43">
      <c r="A11" s="23"/>
      <c r="B11" s="11"/>
      <c r="C11" s="11"/>
    </row>
    <row r="12" spans="1:43">
      <c r="A12" s="387" t="s">
        <v>638</v>
      </c>
      <c r="K12" s="348" t="s">
        <v>1325</v>
      </c>
    </row>
    <row r="13" spans="1:43">
      <c r="A13" s="270" t="s">
        <v>48</v>
      </c>
      <c r="E13" s="219"/>
      <c r="F13" s="45"/>
      <c r="G13" s="45"/>
      <c r="H13" s="45"/>
      <c r="I13" s="30"/>
      <c r="J13" s="30"/>
      <c r="K13" s="292" t="s">
        <v>1211</v>
      </c>
    </row>
    <row r="14" spans="1:43">
      <c r="A14" s="492" t="s">
        <v>372</v>
      </c>
      <c r="B14" s="429">
        <f>'表紙 '!$A$8-(12-COLUMN())</f>
        <v>2014</v>
      </c>
      <c r="C14" s="429">
        <f>'表紙 '!$A$8-(12-COLUMN())</f>
        <v>2015</v>
      </c>
      <c r="D14" s="429">
        <f>'表紙 '!$A$8-(12-COLUMN())</f>
        <v>2016</v>
      </c>
      <c r="E14" s="429">
        <f>'表紙 '!$A$8-(12-COLUMN())</f>
        <v>2017</v>
      </c>
      <c r="F14" s="709">
        <f>'表紙 '!$A$8-(12-COLUMN())</f>
        <v>2018</v>
      </c>
      <c r="G14" s="709">
        <f>'表紙 '!$A$8-(12-COLUMN())</f>
        <v>2019</v>
      </c>
      <c r="H14" s="410">
        <f>'表紙 '!$A$8-(12-COLUMN())</f>
        <v>2020</v>
      </c>
      <c r="I14" s="410">
        <f>'表紙 '!$A$8-(12-COLUMN())</f>
        <v>2021</v>
      </c>
      <c r="J14" s="1046">
        <f>'表紙 '!$A$8-(12-COLUMN())</f>
        <v>2022</v>
      </c>
      <c r="K14" s="1112">
        <f>'表紙 '!$A$8-(12-COLUMN())</f>
        <v>2023</v>
      </c>
    </row>
    <row r="15" spans="1:43" ht="15.75" customHeight="1">
      <c r="A15" s="746" t="s">
        <v>454</v>
      </c>
      <c r="B15" s="756">
        <v>1450</v>
      </c>
      <c r="C15" s="756">
        <v>1423.2</v>
      </c>
      <c r="D15" s="756">
        <v>1373</v>
      </c>
      <c r="E15" s="757">
        <v>1343</v>
      </c>
      <c r="F15" s="757">
        <v>1342</v>
      </c>
      <c r="G15" s="757">
        <v>1374</v>
      </c>
      <c r="H15" s="758">
        <v>1360</v>
      </c>
      <c r="I15" s="759">
        <v>1277</v>
      </c>
      <c r="J15" s="1003">
        <v>872</v>
      </c>
      <c r="K15" s="1296">
        <v>1159</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row>
    <row r="16" spans="1:43">
      <c r="A16" s="56" t="s">
        <v>459</v>
      </c>
    </row>
    <row r="17" spans="1:32" ht="11.25" customHeight="1">
      <c r="A17" s="270" t="s">
        <v>1016</v>
      </c>
    </row>
    <row r="18" spans="1:32" ht="11.25" customHeight="1">
      <c r="A18" s="270" t="s">
        <v>1017</v>
      </c>
    </row>
    <row r="19" spans="1:32">
      <c r="A19" s="23"/>
    </row>
    <row r="20" spans="1:32">
      <c r="A20" s="387" t="s">
        <v>1018</v>
      </c>
      <c r="K20" s="348" t="s">
        <v>1229</v>
      </c>
    </row>
    <row r="21" spans="1:32">
      <c r="A21" s="270" t="s">
        <v>663</v>
      </c>
      <c r="E21" s="219"/>
      <c r="F21" s="45"/>
      <c r="G21" s="45"/>
      <c r="H21" s="45"/>
      <c r="I21" s="30"/>
      <c r="J21" s="30"/>
      <c r="K21" s="292" t="s">
        <v>1212</v>
      </c>
    </row>
    <row r="22" spans="1:32" ht="14.25" customHeight="1">
      <c r="A22" s="492" t="s">
        <v>372</v>
      </c>
      <c r="B22" s="429">
        <f>'表紙 '!$A$8-(12-COLUMN())</f>
        <v>2014</v>
      </c>
      <c r="C22" s="429">
        <f>'表紙 '!$A$8-(12-COLUMN())</f>
        <v>2015</v>
      </c>
      <c r="D22" s="429">
        <f>'表紙 '!$A$8-(12-COLUMN())</f>
        <v>2016</v>
      </c>
      <c r="E22" s="429">
        <f>'表紙 '!$A$8-(12-COLUMN())</f>
        <v>2017</v>
      </c>
      <c r="F22" s="709">
        <f>'表紙 '!$A$8-(12-COLUMN())</f>
        <v>2018</v>
      </c>
      <c r="G22" s="709">
        <f>'表紙 '!$A$8-(12-COLUMN())</f>
        <v>2019</v>
      </c>
      <c r="H22" s="410">
        <f>'表紙 '!$A$8-(12-COLUMN())</f>
        <v>2020</v>
      </c>
      <c r="I22" s="410">
        <f>'表紙 '!$A$8-(12-COLUMN())</f>
        <v>2021</v>
      </c>
      <c r="J22" s="1046">
        <f>'表紙 '!$A$8-(12-COLUMN())</f>
        <v>2022</v>
      </c>
      <c r="K22" s="1112">
        <f>'表紙 '!$A$8-(12-COLUMN())</f>
        <v>2023</v>
      </c>
    </row>
    <row r="23" spans="1:32" ht="16.5" customHeight="1">
      <c r="A23" s="746" t="s">
        <v>817</v>
      </c>
      <c r="B23" s="755">
        <v>49.9</v>
      </c>
      <c r="C23" s="755">
        <v>38.130000000000003</v>
      </c>
      <c r="D23" s="755" t="s">
        <v>173</v>
      </c>
      <c r="E23" s="752" t="s">
        <v>173</v>
      </c>
      <c r="F23" s="752">
        <v>75.150000000000006</v>
      </c>
      <c r="G23" s="752">
        <v>15.35</v>
      </c>
      <c r="H23" s="755" t="s">
        <v>173</v>
      </c>
      <c r="I23" s="760" t="s">
        <v>173</v>
      </c>
      <c r="J23" s="753" t="s">
        <v>173</v>
      </c>
      <c r="K23" s="1295">
        <v>3.5</v>
      </c>
      <c r="L23" s="12"/>
      <c r="M23" s="12"/>
      <c r="N23" s="12"/>
      <c r="O23" s="12"/>
      <c r="P23" s="12"/>
      <c r="Q23" s="12"/>
      <c r="R23" s="12"/>
      <c r="S23" s="12"/>
      <c r="T23" s="12"/>
      <c r="U23" s="12"/>
      <c r="V23" s="12"/>
      <c r="W23" s="12"/>
      <c r="X23" s="12"/>
      <c r="Y23" s="12"/>
      <c r="Z23" s="12"/>
      <c r="AA23" s="12"/>
      <c r="AB23" s="12"/>
      <c r="AC23" s="12"/>
      <c r="AD23" s="12"/>
      <c r="AE23" s="12"/>
      <c r="AF23" s="12"/>
    </row>
    <row r="24" spans="1:32">
      <c r="A24" s="56" t="s">
        <v>530</v>
      </c>
    </row>
    <row r="25" spans="1:32">
      <c r="A25" s="56" t="s">
        <v>672</v>
      </c>
    </row>
    <row r="26" spans="1:32">
      <c r="A26" s="281" t="s">
        <v>690</v>
      </c>
    </row>
    <row r="27" spans="1:32" ht="11.25" customHeight="1">
      <c r="A27" s="252" t="s">
        <v>1019</v>
      </c>
    </row>
    <row r="28" spans="1:32" ht="11.25" customHeight="1">
      <c r="A28" s="252" t="s">
        <v>821</v>
      </c>
    </row>
    <row r="29" spans="1:32" ht="11.25" customHeight="1">
      <c r="A29" s="297" t="s">
        <v>53</v>
      </c>
    </row>
    <row r="30" spans="1:32">
      <c r="A30" s="10"/>
    </row>
    <row r="31" spans="1:32">
      <c r="A31" s="387" t="s">
        <v>1020</v>
      </c>
      <c r="K31" s="348" t="s">
        <v>1229</v>
      </c>
    </row>
    <row r="32" spans="1:32">
      <c r="A32" s="270" t="s">
        <v>1021</v>
      </c>
      <c r="E32" s="219"/>
      <c r="F32" s="45"/>
      <c r="G32" s="45"/>
      <c r="H32" s="45"/>
      <c r="I32" s="30"/>
      <c r="J32" s="30"/>
      <c r="K32" s="292" t="s">
        <v>1212</v>
      </c>
    </row>
    <row r="33" spans="1:32">
      <c r="A33" s="492" t="s">
        <v>372</v>
      </c>
      <c r="B33" s="429">
        <f>'表紙 '!$A$8-(12-COLUMN())</f>
        <v>2014</v>
      </c>
      <c r="C33" s="429">
        <f>'表紙 '!$A$8-(12-COLUMN())</f>
        <v>2015</v>
      </c>
      <c r="D33" s="429">
        <f>'表紙 '!$A$8-(12-COLUMN())</f>
        <v>2016</v>
      </c>
      <c r="E33" s="429">
        <f>'表紙 '!$A$8-(12-COLUMN())</f>
        <v>2017</v>
      </c>
      <c r="F33" s="709">
        <f>'表紙 '!$A$8-(12-COLUMN())</f>
        <v>2018</v>
      </c>
      <c r="G33" s="709">
        <f>'表紙 '!$A$8-(12-COLUMN())</f>
        <v>2019</v>
      </c>
      <c r="H33" s="410">
        <f>'表紙 '!$A$8-(12-COLUMN())</f>
        <v>2020</v>
      </c>
      <c r="I33" s="410">
        <f>'表紙 '!$A$8-(12-COLUMN())</f>
        <v>2021</v>
      </c>
      <c r="J33" s="1046">
        <f>'表紙 '!$A$8-(12-COLUMN())</f>
        <v>2022</v>
      </c>
      <c r="K33" s="1112">
        <f>'表紙 '!$A$8-(12-COLUMN())</f>
        <v>2023</v>
      </c>
    </row>
    <row r="34" spans="1:32" ht="16.5" customHeight="1">
      <c r="A34" s="746" t="s">
        <v>1022</v>
      </c>
      <c r="B34" s="755">
        <v>1.1000000000000001</v>
      </c>
      <c r="C34" s="755">
        <v>1.1200000000000001</v>
      </c>
      <c r="D34" s="755">
        <v>0.79</v>
      </c>
      <c r="E34" s="752">
        <v>0.67</v>
      </c>
      <c r="F34" s="752">
        <v>0.64</v>
      </c>
      <c r="G34" s="752">
        <v>0.55000000000000004</v>
      </c>
      <c r="H34" s="753">
        <v>0.56000000000000005</v>
      </c>
      <c r="I34" s="754">
        <v>0.42</v>
      </c>
      <c r="J34" s="753">
        <v>0.68</v>
      </c>
      <c r="K34" s="1295">
        <v>0.69</v>
      </c>
      <c r="L34" s="12"/>
      <c r="M34" s="12"/>
      <c r="N34" s="12"/>
      <c r="O34" s="12"/>
      <c r="P34" s="12"/>
      <c r="Q34" s="12"/>
      <c r="R34" s="12"/>
      <c r="S34" s="12"/>
      <c r="T34" s="12"/>
      <c r="U34" s="12"/>
      <c r="V34" s="12"/>
      <c r="W34" s="12"/>
      <c r="X34" s="12"/>
      <c r="Y34" s="12"/>
      <c r="Z34" s="12"/>
      <c r="AA34" s="12"/>
      <c r="AB34" s="12"/>
      <c r="AC34" s="12"/>
      <c r="AD34" s="12"/>
      <c r="AE34" s="12"/>
      <c r="AF34" s="12"/>
    </row>
    <row r="35" spans="1:32">
      <c r="A35" s="56" t="s">
        <v>531</v>
      </c>
    </row>
    <row r="36" spans="1:32">
      <c r="A36" s="56" t="s">
        <v>672</v>
      </c>
    </row>
    <row r="37" spans="1:32" ht="11.25" customHeight="1">
      <c r="A37" s="252" t="s">
        <v>1023</v>
      </c>
    </row>
    <row r="38" spans="1:32" ht="11.25" customHeight="1">
      <c r="A38" s="252" t="s">
        <v>1024</v>
      </c>
    </row>
    <row r="39" spans="1:32">
      <c r="A39" s="10"/>
    </row>
    <row r="40" spans="1:32">
      <c r="A40" s="387" t="s">
        <v>639</v>
      </c>
      <c r="K40" s="348"/>
    </row>
    <row r="41" spans="1:32">
      <c r="A41" s="270" t="s">
        <v>1025</v>
      </c>
      <c r="B41" s="23"/>
      <c r="C41" s="23"/>
      <c r="D41" s="23"/>
      <c r="E41" s="219"/>
      <c r="F41" s="45"/>
      <c r="G41" s="45"/>
      <c r="H41" s="45"/>
      <c r="I41" s="30"/>
      <c r="J41" s="30"/>
      <c r="K41" s="300" t="s">
        <v>1208</v>
      </c>
    </row>
    <row r="42" spans="1:32">
      <c r="A42" s="492" t="s">
        <v>372</v>
      </c>
      <c r="B42" s="429">
        <f>'表紙 '!$A$8-(12-COLUMN())</f>
        <v>2014</v>
      </c>
      <c r="C42" s="429">
        <f>'表紙 '!$A$8-(12-COLUMN())</f>
        <v>2015</v>
      </c>
      <c r="D42" s="429">
        <f>'表紙 '!$A$8-(12-COLUMN())</f>
        <v>2016</v>
      </c>
      <c r="E42" s="429">
        <f>'表紙 '!$A$8-(12-COLUMN())</f>
        <v>2017</v>
      </c>
      <c r="F42" s="709">
        <f>'表紙 '!$A$8-(12-COLUMN())</f>
        <v>2018</v>
      </c>
      <c r="G42" s="709">
        <f>'表紙 '!$A$8-(12-COLUMN())</f>
        <v>2019</v>
      </c>
      <c r="H42" s="410">
        <f>'表紙 '!$A$8-(12-COLUMN())</f>
        <v>2020</v>
      </c>
      <c r="I42" s="410">
        <f>'表紙 '!$A$8-(12-COLUMN())</f>
        <v>2021</v>
      </c>
      <c r="J42" s="1046">
        <f>'表紙 '!$A$8-(12-COLUMN())</f>
        <v>2022</v>
      </c>
      <c r="K42" s="1112">
        <f>'表紙 '!$A$8-(12-COLUMN())</f>
        <v>2023</v>
      </c>
    </row>
    <row r="43" spans="1:32" ht="17.25" customHeight="1">
      <c r="A43" s="746" t="s">
        <v>460</v>
      </c>
      <c r="B43" s="751">
        <v>156.80000000000001</v>
      </c>
      <c r="C43" s="751">
        <v>119.7</v>
      </c>
      <c r="D43" s="751" t="s">
        <v>173</v>
      </c>
      <c r="E43" s="743" t="s">
        <v>173</v>
      </c>
      <c r="F43" s="743" t="s">
        <v>173</v>
      </c>
      <c r="G43" s="743">
        <v>20.3</v>
      </c>
      <c r="H43" s="744" t="s">
        <v>173</v>
      </c>
      <c r="I43" s="745" t="s">
        <v>173</v>
      </c>
      <c r="J43" s="744" t="s">
        <v>173</v>
      </c>
      <c r="K43" s="1295">
        <v>3.3</v>
      </c>
    </row>
    <row r="44" spans="1:32">
      <c r="A44" s="56" t="s">
        <v>1026</v>
      </c>
    </row>
    <row r="45" spans="1:32">
      <c r="A45" s="281" t="s">
        <v>692</v>
      </c>
      <c r="B45" s="23"/>
      <c r="C45" s="23"/>
      <c r="D45" s="23"/>
      <c r="E45" s="23"/>
      <c r="F45" s="23"/>
      <c r="G45" s="23"/>
      <c r="H45" s="23"/>
      <c r="I45" s="23"/>
      <c r="J45" s="23"/>
    </row>
    <row r="46" spans="1:32" ht="11.25" customHeight="1">
      <c r="A46" s="270" t="s">
        <v>1027</v>
      </c>
      <c r="B46" s="23"/>
      <c r="C46" s="23"/>
      <c r="D46" s="23"/>
      <c r="E46" s="23"/>
      <c r="F46" s="23"/>
      <c r="G46" s="23"/>
      <c r="H46" s="23"/>
      <c r="I46" s="23"/>
      <c r="J46" s="23"/>
    </row>
    <row r="47" spans="1:32" ht="11.25" customHeight="1">
      <c r="A47" s="296" t="s">
        <v>380</v>
      </c>
      <c r="B47" s="23"/>
      <c r="C47" s="23"/>
      <c r="D47" s="23"/>
      <c r="E47" s="23"/>
      <c r="F47" s="23"/>
      <c r="G47" s="23"/>
      <c r="H47" s="23"/>
      <c r="I47" s="23"/>
      <c r="J47" s="23"/>
    </row>
    <row r="48" spans="1:32">
      <c r="B48" s="11"/>
      <c r="C48" s="11"/>
    </row>
    <row r="49" spans="1:3">
      <c r="B49" s="11"/>
      <c r="C49" s="11"/>
    </row>
    <row r="50" spans="1:3">
      <c r="B50" s="11"/>
      <c r="C50" s="11"/>
    </row>
    <row r="51" spans="1:3">
      <c r="A51" s="11"/>
    </row>
    <row r="52" spans="1:3">
      <c r="A52" s="11"/>
    </row>
    <row r="53" spans="1:3">
      <c r="A53" s="11"/>
    </row>
    <row r="54" spans="1:3">
      <c r="A54" s="11"/>
    </row>
  </sheetData>
  <mergeCells count="1">
    <mergeCell ref="C1:E2"/>
  </mergeCells>
  <phoneticPr fontId="12"/>
  <printOptions gridLinesSet="0"/>
  <pageMargins left="0.70866141732283472" right="0.39370078740157483" top="0.59055118110236227" bottom="0.39370078740157483" header="0.51181102362204722" footer="0.31496062992125984"/>
  <pageSetup paperSize="9" scale="89" orientation="portrait" r:id="rId1"/>
  <headerFooter scaleWithDoc="0" alignWithMargins="0">
    <oddFooter>&amp;C&amp;9&amp;P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82"/>
  <sheetViews>
    <sheetView workbookViewId="0"/>
  </sheetViews>
  <sheetFormatPr defaultRowHeight="13.5"/>
  <cols>
    <col min="1" max="1" width="7.25" customWidth="1"/>
    <col min="2" max="2" width="57.125" customWidth="1"/>
    <col min="3" max="3" width="57.125" style="248" customWidth="1"/>
  </cols>
  <sheetData>
    <row r="1" spans="1:4" ht="17.25">
      <c r="A1" s="364" t="s">
        <v>394</v>
      </c>
    </row>
    <row r="2" spans="1:4">
      <c r="A2" s="361" t="s">
        <v>703</v>
      </c>
      <c r="B2" s="362"/>
      <c r="C2" s="363" t="s">
        <v>280</v>
      </c>
    </row>
    <row r="3" spans="1:4">
      <c r="A3" s="353" t="s">
        <v>268</v>
      </c>
      <c r="B3" s="354" t="s">
        <v>704</v>
      </c>
      <c r="C3" s="355" t="s">
        <v>281</v>
      </c>
    </row>
    <row r="4" spans="1:4">
      <c r="A4" s="353" t="s">
        <v>269</v>
      </c>
      <c r="B4" s="351" t="s">
        <v>705</v>
      </c>
      <c r="C4" s="352" t="s">
        <v>282</v>
      </c>
    </row>
    <row r="5" spans="1:4">
      <c r="A5" s="353" t="s">
        <v>270</v>
      </c>
      <c r="B5" s="354" t="s">
        <v>231</v>
      </c>
      <c r="C5" s="355" t="s">
        <v>706</v>
      </c>
    </row>
    <row r="6" spans="1:4">
      <c r="A6" s="353" t="s">
        <v>271</v>
      </c>
      <c r="B6" s="354" t="s">
        <v>707</v>
      </c>
      <c r="C6" s="355" t="s">
        <v>708</v>
      </c>
    </row>
    <row r="7" spans="1:4">
      <c r="A7" s="353" t="s">
        <v>272</v>
      </c>
      <c r="B7" s="354" t="s">
        <v>232</v>
      </c>
      <c r="C7" s="355" t="s">
        <v>283</v>
      </c>
    </row>
    <row r="8" spans="1:4">
      <c r="A8" s="353" t="s">
        <v>273</v>
      </c>
      <c r="B8" s="354" t="s">
        <v>233</v>
      </c>
      <c r="C8" s="355" t="s">
        <v>1258</v>
      </c>
    </row>
    <row r="9" spans="1:4">
      <c r="A9" s="353" t="s">
        <v>274</v>
      </c>
      <c r="B9" s="356" t="s">
        <v>1245</v>
      </c>
      <c r="C9" s="355" t="s">
        <v>1246</v>
      </c>
    </row>
    <row r="10" spans="1:4">
      <c r="A10" s="353" t="s">
        <v>275</v>
      </c>
      <c r="B10" s="356" t="s">
        <v>606</v>
      </c>
      <c r="C10" s="355" t="s">
        <v>95</v>
      </c>
    </row>
    <row r="11" spans="1:4">
      <c r="A11" s="353" t="s">
        <v>276</v>
      </c>
      <c r="B11" s="356" t="s">
        <v>709</v>
      </c>
      <c r="C11" s="355" t="s">
        <v>1247</v>
      </c>
    </row>
    <row r="12" spans="1:4">
      <c r="A12" s="357" t="s">
        <v>710</v>
      </c>
      <c r="B12" s="351"/>
      <c r="C12" s="352" t="s">
        <v>284</v>
      </c>
    </row>
    <row r="13" spans="1:4">
      <c r="A13" s="353" t="s">
        <v>465</v>
      </c>
      <c r="B13" s="356" t="s">
        <v>603</v>
      </c>
      <c r="C13" s="355" t="s">
        <v>95</v>
      </c>
      <c r="D13" s="881"/>
    </row>
    <row r="14" spans="1:4">
      <c r="A14" s="353" t="s">
        <v>466</v>
      </c>
      <c r="B14" s="351" t="s">
        <v>234</v>
      </c>
      <c r="C14" s="352" t="s">
        <v>285</v>
      </c>
    </row>
    <row r="15" spans="1:4">
      <c r="A15" s="353" t="s">
        <v>467</v>
      </c>
      <c r="B15" s="354" t="s">
        <v>235</v>
      </c>
      <c r="C15" s="355" t="s">
        <v>286</v>
      </c>
    </row>
    <row r="16" spans="1:4">
      <c r="A16" s="357" t="s">
        <v>711</v>
      </c>
      <c r="B16" s="351"/>
      <c r="C16" s="352" t="s">
        <v>287</v>
      </c>
    </row>
    <row r="17" spans="1:3">
      <c r="A17" s="353" t="s">
        <v>468</v>
      </c>
      <c r="B17" s="358" t="s">
        <v>1235</v>
      </c>
      <c r="C17" s="352" t="s">
        <v>712</v>
      </c>
    </row>
    <row r="18" spans="1:3">
      <c r="A18" s="353" t="s">
        <v>469</v>
      </c>
      <c r="B18" s="356" t="s">
        <v>1590</v>
      </c>
      <c r="C18" s="355" t="s">
        <v>1592</v>
      </c>
    </row>
    <row r="19" spans="1:3">
      <c r="A19" s="353" t="s">
        <v>470</v>
      </c>
      <c r="B19" s="358" t="s">
        <v>278</v>
      </c>
      <c r="C19" s="352" t="s">
        <v>288</v>
      </c>
    </row>
    <row r="20" spans="1:3">
      <c r="A20" s="353" t="s">
        <v>471</v>
      </c>
      <c r="B20" s="354" t="s">
        <v>236</v>
      </c>
      <c r="C20" s="355" t="s">
        <v>289</v>
      </c>
    </row>
    <row r="21" spans="1:3">
      <c r="A21" s="353" t="s">
        <v>472</v>
      </c>
      <c r="B21" s="354" t="s">
        <v>237</v>
      </c>
      <c r="C21" s="355" t="s">
        <v>290</v>
      </c>
    </row>
    <row r="22" spans="1:3">
      <c r="A22" s="357" t="s">
        <v>713</v>
      </c>
      <c r="B22" s="351"/>
      <c r="C22" s="352" t="s">
        <v>291</v>
      </c>
    </row>
    <row r="23" spans="1:3">
      <c r="A23" s="353" t="s">
        <v>473</v>
      </c>
      <c r="B23" s="358" t="s">
        <v>1256</v>
      </c>
      <c r="C23" s="352" t="s">
        <v>1255</v>
      </c>
    </row>
    <row r="24" spans="1:3">
      <c r="A24" s="357" t="s">
        <v>714</v>
      </c>
      <c r="B24" s="351"/>
      <c r="C24" s="352" t="s">
        <v>292</v>
      </c>
    </row>
    <row r="25" spans="1:3">
      <c r="A25" s="353" t="s">
        <v>474</v>
      </c>
      <c r="B25" s="358" t="s">
        <v>1280</v>
      </c>
      <c r="C25" s="352" t="s">
        <v>1282</v>
      </c>
    </row>
    <row r="26" spans="1:3">
      <c r="A26" s="353" t="s">
        <v>475</v>
      </c>
      <c r="B26" s="356" t="s">
        <v>1559</v>
      </c>
      <c r="C26" s="355" t="s">
        <v>1560</v>
      </c>
    </row>
    <row r="27" spans="1:3">
      <c r="A27" s="353" t="s">
        <v>476</v>
      </c>
      <c r="B27" s="351" t="s">
        <v>238</v>
      </c>
      <c r="C27" s="352" t="s">
        <v>293</v>
      </c>
    </row>
    <row r="28" spans="1:3">
      <c r="A28" s="353" t="s">
        <v>477</v>
      </c>
      <c r="B28" s="354" t="s">
        <v>239</v>
      </c>
      <c r="C28" s="355" t="s">
        <v>294</v>
      </c>
    </row>
    <row r="29" spans="1:3">
      <c r="A29" s="357" t="s">
        <v>715</v>
      </c>
      <c r="B29" s="354"/>
      <c r="C29" s="355" t="s">
        <v>716</v>
      </c>
    </row>
    <row r="30" spans="1:3">
      <c r="A30" s="353" t="s">
        <v>277</v>
      </c>
      <c r="B30" s="354" t="s">
        <v>240</v>
      </c>
      <c r="C30" s="355" t="s">
        <v>717</v>
      </c>
    </row>
    <row r="31" spans="1:3">
      <c r="A31" s="357" t="s">
        <v>718</v>
      </c>
      <c r="B31" s="359"/>
      <c r="C31" s="360" t="s">
        <v>295</v>
      </c>
    </row>
    <row r="32" spans="1:3">
      <c r="A32" s="353" t="s">
        <v>478</v>
      </c>
      <c r="B32" s="923" t="s">
        <v>719</v>
      </c>
      <c r="C32" s="355" t="s">
        <v>720</v>
      </c>
    </row>
    <row r="33" spans="1:3">
      <c r="A33" s="353" t="s">
        <v>479</v>
      </c>
      <c r="B33" s="354" t="s">
        <v>241</v>
      </c>
      <c r="C33" s="355" t="s">
        <v>296</v>
      </c>
    </row>
    <row r="34" spans="1:3">
      <c r="A34" s="353" t="s">
        <v>480</v>
      </c>
      <c r="B34" s="354" t="s">
        <v>242</v>
      </c>
      <c r="C34" s="355" t="s">
        <v>297</v>
      </c>
    </row>
    <row r="35" spans="1:3" ht="13.5" customHeight="1">
      <c r="A35" s="353" t="s">
        <v>481</v>
      </c>
      <c r="B35" s="356" t="s">
        <v>661</v>
      </c>
      <c r="C35" s="355" t="s">
        <v>721</v>
      </c>
    </row>
    <row r="36" spans="1:3" ht="13.5" customHeight="1">
      <c r="A36" s="353" t="s">
        <v>482</v>
      </c>
      <c r="B36" s="356" t="s">
        <v>722</v>
      </c>
      <c r="C36" s="355" t="s">
        <v>110</v>
      </c>
    </row>
    <row r="37" spans="1:3" ht="13.5" customHeight="1">
      <c r="A37" s="353" t="s">
        <v>483</v>
      </c>
      <c r="B37" s="351" t="s">
        <v>243</v>
      </c>
      <c r="C37" s="352" t="s">
        <v>85</v>
      </c>
    </row>
    <row r="38" spans="1:3" ht="13.5" customHeight="1">
      <c r="A38" s="353" t="s">
        <v>484</v>
      </c>
      <c r="B38" s="354" t="s">
        <v>244</v>
      </c>
      <c r="C38" s="355" t="s">
        <v>298</v>
      </c>
    </row>
    <row r="39" spans="1:3" ht="13.5" customHeight="1">
      <c r="A39" s="353" t="s">
        <v>485</v>
      </c>
      <c r="B39" s="351" t="s">
        <v>245</v>
      </c>
      <c r="C39" s="352" t="s">
        <v>91</v>
      </c>
    </row>
    <row r="40" spans="1:3" ht="13.5" customHeight="1">
      <c r="A40" s="353" t="s">
        <v>486</v>
      </c>
      <c r="B40" s="354" t="s">
        <v>246</v>
      </c>
      <c r="C40" s="355" t="s">
        <v>87</v>
      </c>
    </row>
    <row r="41" spans="1:3" ht="13.5" customHeight="1">
      <c r="A41" s="353" t="s">
        <v>487</v>
      </c>
      <c r="B41" s="351" t="s">
        <v>247</v>
      </c>
      <c r="C41" s="352" t="s">
        <v>90</v>
      </c>
    </row>
    <row r="42" spans="1:3" ht="13.5" customHeight="1">
      <c r="A42" s="353" t="s">
        <v>488</v>
      </c>
      <c r="B42" s="358" t="s">
        <v>664</v>
      </c>
      <c r="C42" s="352" t="s">
        <v>299</v>
      </c>
    </row>
    <row r="43" spans="1:3" ht="13.5" customHeight="1">
      <c r="A43" s="353" t="s">
        <v>489</v>
      </c>
      <c r="B43" s="358" t="s">
        <v>665</v>
      </c>
      <c r="C43" s="352" t="s">
        <v>48</v>
      </c>
    </row>
    <row r="44" spans="1:3" ht="13.5" customHeight="1">
      <c r="A44" s="353" t="s">
        <v>490</v>
      </c>
      <c r="B44" s="358" t="s">
        <v>723</v>
      </c>
      <c r="C44" s="352" t="s">
        <v>724</v>
      </c>
    </row>
    <row r="45" spans="1:3" ht="13.5" customHeight="1">
      <c r="A45" s="353" t="s">
        <v>491</v>
      </c>
      <c r="B45" s="356" t="s">
        <v>725</v>
      </c>
      <c r="C45" s="355" t="s">
        <v>300</v>
      </c>
    </row>
    <row r="46" spans="1:3" ht="13.5" customHeight="1">
      <c r="A46" s="353" t="s">
        <v>492</v>
      </c>
      <c r="B46" s="354" t="s">
        <v>726</v>
      </c>
      <c r="C46" s="355" t="s">
        <v>111</v>
      </c>
    </row>
    <row r="47" spans="1:3" ht="13.5" customHeight="1">
      <c r="A47" s="353" t="s">
        <v>493</v>
      </c>
      <c r="B47" s="351" t="s">
        <v>248</v>
      </c>
      <c r="C47" s="352" t="s">
        <v>301</v>
      </c>
    </row>
    <row r="48" spans="1:3" ht="13.5" customHeight="1">
      <c r="A48" s="353" t="s">
        <v>494</v>
      </c>
      <c r="B48" s="354" t="s">
        <v>727</v>
      </c>
      <c r="C48" s="355" t="s">
        <v>302</v>
      </c>
    </row>
    <row r="49" spans="1:3" ht="13.5" customHeight="1">
      <c r="A49" s="357" t="s">
        <v>729</v>
      </c>
      <c r="B49" s="359"/>
      <c r="C49" s="360" t="s">
        <v>303</v>
      </c>
    </row>
    <row r="50" spans="1:3" ht="13.5" customHeight="1">
      <c r="A50" s="353" t="s">
        <v>495</v>
      </c>
      <c r="B50" s="354" t="s">
        <v>249</v>
      </c>
      <c r="C50" s="355" t="s">
        <v>304</v>
      </c>
    </row>
    <row r="51" spans="1:3" ht="13.5" customHeight="1">
      <c r="A51" s="353" t="s">
        <v>496</v>
      </c>
      <c r="B51" s="923" t="s">
        <v>730</v>
      </c>
      <c r="C51" s="355" t="s">
        <v>624</v>
      </c>
    </row>
    <row r="52" spans="1:3" ht="13.5" customHeight="1">
      <c r="A52" s="353" t="s">
        <v>497</v>
      </c>
      <c r="B52" s="354" t="s">
        <v>250</v>
      </c>
      <c r="C52" s="355" t="s">
        <v>85</v>
      </c>
    </row>
    <row r="53" spans="1:3" ht="13.5" customHeight="1">
      <c r="A53" s="353" t="s">
        <v>498</v>
      </c>
      <c r="B53" s="351" t="s">
        <v>731</v>
      </c>
      <c r="C53" s="352" t="s">
        <v>298</v>
      </c>
    </row>
    <row r="54" spans="1:3" ht="13.5" customHeight="1">
      <c r="A54" s="353" t="s">
        <v>499</v>
      </c>
      <c r="B54" s="354" t="s">
        <v>251</v>
      </c>
      <c r="C54" s="355" t="s">
        <v>1226</v>
      </c>
    </row>
    <row r="55" spans="1:3" ht="13.5" customHeight="1">
      <c r="A55" s="353" t="s">
        <v>500</v>
      </c>
      <c r="B55" s="354" t="s">
        <v>252</v>
      </c>
      <c r="C55" s="355" t="s">
        <v>82</v>
      </c>
    </row>
    <row r="56" spans="1:3" ht="13.5" customHeight="1">
      <c r="A56" s="353" t="s">
        <v>501</v>
      </c>
      <c r="B56" s="354" t="s">
        <v>253</v>
      </c>
      <c r="C56" s="355" t="s">
        <v>87</v>
      </c>
    </row>
    <row r="57" spans="1:3" ht="13.5" customHeight="1">
      <c r="A57" s="353" t="s">
        <v>502</v>
      </c>
      <c r="B57" s="354" t="s">
        <v>254</v>
      </c>
      <c r="C57" s="355" t="s">
        <v>90</v>
      </c>
    </row>
    <row r="58" spans="1:3" ht="13.5" customHeight="1">
      <c r="A58" s="353" t="s">
        <v>503</v>
      </c>
      <c r="B58" s="354" t="s">
        <v>255</v>
      </c>
      <c r="C58" s="355" t="s">
        <v>91</v>
      </c>
    </row>
    <row r="59" spans="1:3" ht="13.5" customHeight="1">
      <c r="A59" s="353" t="s">
        <v>504</v>
      </c>
      <c r="B59" s="356" t="s">
        <v>732</v>
      </c>
      <c r="C59" s="355" t="s">
        <v>110</v>
      </c>
    </row>
    <row r="60" spans="1:3" ht="13.5" customHeight="1">
      <c r="A60" s="353" t="s">
        <v>505</v>
      </c>
      <c r="B60" s="356" t="s">
        <v>256</v>
      </c>
      <c r="C60" s="355" t="s">
        <v>305</v>
      </c>
    </row>
    <row r="61" spans="1:3" ht="13.5" customHeight="1">
      <c r="A61" s="353" t="s">
        <v>506</v>
      </c>
      <c r="B61" s="354" t="s">
        <v>257</v>
      </c>
      <c r="C61" s="355" t="s">
        <v>297</v>
      </c>
    </row>
    <row r="62" spans="1:3" ht="13.5" customHeight="1">
      <c r="A62" s="353" t="s">
        <v>507</v>
      </c>
      <c r="B62" s="356" t="s">
        <v>699</v>
      </c>
      <c r="C62" s="355" t="s">
        <v>306</v>
      </c>
    </row>
    <row r="63" spans="1:3" ht="13.5" customHeight="1">
      <c r="A63" s="353" t="s">
        <v>508</v>
      </c>
      <c r="B63" s="356" t="s">
        <v>665</v>
      </c>
      <c r="C63" s="355" t="s">
        <v>48</v>
      </c>
    </row>
    <row r="64" spans="1:3" ht="13.5" customHeight="1">
      <c r="A64" s="353" t="s">
        <v>509</v>
      </c>
      <c r="B64" s="356" t="s">
        <v>733</v>
      </c>
      <c r="C64" s="355" t="s">
        <v>724</v>
      </c>
    </row>
    <row r="65" spans="1:3" ht="13.5" customHeight="1">
      <c r="A65" s="353" t="s">
        <v>510</v>
      </c>
      <c r="B65" s="356" t="s">
        <v>725</v>
      </c>
      <c r="C65" s="355" t="s">
        <v>300</v>
      </c>
    </row>
    <row r="66" spans="1:3" ht="13.5" customHeight="1">
      <c r="A66" s="353" t="s">
        <v>511</v>
      </c>
      <c r="B66" s="354" t="s">
        <v>258</v>
      </c>
      <c r="C66" s="355" t="s">
        <v>307</v>
      </c>
    </row>
    <row r="67" spans="1:3" ht="13.5" customHeight="1">
      <c r="A67" s="353" t="s">
        <v>512</v>
      </c>
      <c r="B67" s="351" t="s">
        <v>259</v>
      </c>
      <c r="C67" s="352" t="s">
        <v>92</v>
      </c>
    </row>
    <row r="68" spans="1:3" ht="13.5" customHeight="1">
      <c r="A68" s="353" t="s">
        <v>513</v>
      </c>
      <c r="B68" s="351" t="s">
        <v>260</v>
      </c>
      <c r="C68" s="352" t="s">
        <v>308</v>
      </c>
    </row>
    <row r="69" spans="1:3" ht="13.5" customHeight="1">
      <c r="A69" s="357" t="s">
        <v>734</v>
      </c>
      <c r="B69" s="351"/>
      <c r="C69" s="352" t="s">
        <v>309</v>
      </c>
    </row>
    <row r="70" spans="1:3" ht="13.5" customHeight="1">
      <c r="A70" s="353" t="s">
        <v>514</v>
      </c>
      <c r="B70" s="351" t="s">
        <v>261</v>
      </c>
      <c r="C70" s="352" t="s">
        <v>310</v>
      </c>
    </row>
    <row r="71" spans="1:3" ht="13.5" customHeight="1">
      <c r="A71" s="353" t="s">
        <v>515</v>
      </c>
      <c r="B71" s="354" t="s">
        <v>262</v>
      </c>
      <c r="C71" s="355" t="s">
        <v>311</v>
      </c>
    </row>
    <row r="72" spans="1:3" ht="13.5" customHeight="1">
      <c r="A72" s="353" t="s">
        <v>516</v>
      </c>
      <c r="B72" s="354" t="s">
        <v>263</v>
      </c>
      <c r="C72" s="355" t="s">
        <v>312</v>
      </c>
    </row>
    <row r="73" spans="1:3" ht="13.5" customHeight="1">
      <c r="A73" s="353" t="s">
        <v>517</v>
      </c>
      <c r="B73" s="354" t="s">
        <v>264</v>
      </c>
      <c r="C73" s="355" t="s">
        <v>313</v>
      </c>
    </row>
    <row r="74" spans="1:3">
      <c r="A74" s="353" t="s">
        <v>518</v>
      </c>
      <c r="B74" s="351" t="s">
        <v>265</v>
      </c>
      <c r="C74" s="352" t="s">
        <v>314</v>
      </c>
    </row>
    <row r="75" spans="1:3">
      <c r="A75" s="357" t="s">
        <v>735</v>
      </c>
      <c r="B75" s="351"/>
      <c r="C75" s="352" t="s">
        <v>736</v>
      </c>
    </row>
    <row r="76" spans="1:3" ht="15.75" customHeight="1">
      <c r="A76" s="353" t="s">
        <v>519</v>
      </c>
      <c r="B76" s="356" t="s">
        <v>700</v>
      </c>
      <c r="C76" s="355" t="s">
        <v>737</v>
      </c>
    </row>
    <row r="77" spans="1:3" ht="15" customHeight="1">
      <c r="A77" s="353" t="s">
        <v>520</v>
      </c>
      <c r="B77" s="356" t="s">
        <v>701</v>
      </c>
      <c r="C77" s="355" t="s">
        <v>738</v>
      </c>
    </row>
    <row r="78" spans="1:3">
      <c r="A78" s="353" t="s">
        <v>521</v>
      </c>
      <c r="B78" s="356" t="s">
        <v>1296</v>
      </c>
      <c r="C78" s="355" t="s">
        <v>1297</v>
      </c>
    </row>
    <row r="79" spans="1:3">
      <c r="A79" s="353" t="s">
        <v>604</v>
      </c>
      <c r="B79" s="354" t="s">
        <v>266</v>
      </c>
      <c r="C79" s="355" t="s">
        <v>315</v>
      </c>
    </row>
    <row r="80" spans="1:3">
      <c r="A80" s="357" t="s">
        <v>739</v>
      </c>
      <c r="B80" s="351"/>
      <c r="C80" s="352" t="s">
        <v>316</v>
      </c>
    </row>
    <row r="81" spans="1:3">
      <c r="A81" s="353" t="s">
        <v>318</v>
      </c>
      <c r="B81" s="351" t="s">
        <v>267</v>
      </c>
      <c r="C81" s="352" t="s">
        <v>317</v>
      </c>
    </row>
    <row r="82" spans="1:3">
      <c r="A82" s="353" t="s">
        <v>645</v>
      </c>
      <c r="B82" s="358" t="s">
        <v>657</v>
      </c>
      <c r="C82" s="352" t="s">
        <v>740</v>
      </c>
    </row>
  </sheetData>
  <phoneticPr fontId="12"/>
  <pageMargins left="0.70866141732283472" right="0.39370078740157483" top="0.78740157480314965" bottom="0.19685039370078741"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100"/>
  <sheetViews>
    <sheetView zoomScaleNormal="100" workbookViewId="0"/>
  </sheetViews>
  <sheetFormatPr defaultRowHeight="13.5"/>
  <cols>
    <col min="1" max="1" width="4.625" style="1" customWidth="1"/>
    <col min="2" max="2" width="2.125" style="1" customWidth="1"/>
    <col min="3" max="3" width="33" style="1" customWidth="1"/>
    <col min="4" max="13" width="10.5" style="1" customWidth="1"/>
    <col min="14" max="16384" width="9" style="1"/>
  </cols>
  <sheetData>
    <row r="1" spans="1:13" ht="21">
      <c r="A1" s="1023" t="s">
        <v>1028</v>
      </c>
      <c r="D1" s="1004"/>
      <c r="E1" s="1004"/>
      <c r="F1" s="1004"/>
      <c r="G1" s="202"/>
      <c r="K1" s="1051"/>
    </row>
    <row r="2" spans="1:13" ht="16.5" customHeight="1">
      <c r="A2" s="926" t="s">
        <v>1002</v>
      </c>
      <c r="D2" s="1004"/>
      <c r="E2" s="1004"/>
      <c r="F2" s="1004"/>
      <c r="G2" s="20"/>
    </row>
    <row r="3" spans="1:13" ht="10.5" customHeight="1">
      <c r="A3" s="22"/>
    </row>
    <row r="4" spans="1:13" ht="19.5" customHeight="1">
      <c r="A4" s="925" t="s">
        <v>640</v>
      </c>
      <c r="K4" s="349"/>
      <c r="L4" s="349"/>
      <c r="M4" s="1037" t="s">
        <v>1232</v>
      </c>
    </row>
    <row r="5" spans="1:13" ht="15.75" customHeight="1">
      <c r="A5" s="926" t="s">
        <v>92</v>
      </c>
      <c r="B5" s="20"/>
      <c r="C5" s="20"/>
      <c r="D5" s="38"/>
      <c r="E5" s="20"/>
      <c r="F5" s="79"/>
      <c r="H5" s="79"/>
      <c r="I5" s="79"/>
      <c r="J5" s="79"/>
      <c r="K5" s="365"/>
      <c r="L5" s="365"/>
      <c r="M5" s="365" t="s">
        <v>1029</v>
      </c>
    </row>
    <row r="6" spans="1:13" ht="13.5" customHeight="1">
      <c r="A6" s="1475" t="s">
        <v>830</v>
      </c>
      <c r="B6" s="1499"/>
      <c r="C6" s="1476"/>
      <c r="D6" s="412">
        <f>'表紙 '!$A$8-(14-COLUMN())</f>
        <v>2014</v>
      </c>
      <c r="E6" s="412">
        <f>'表紙 '!$A$8-(14-COLUMN())</f>
        <v>2015</v>
      </c>
      <c r="F6" s="412">
        <f>'表紙 '!$A$8-(14-COLUMN())</f>
        <v>2016</v>
      </c>
      <c r="G6" s="412">
        <f>'表紙 '!$A$8-(14-COLUMN())</f>
        <v>2017</v>
      </c>
      <c r="H6" s="412">
        <f>'表紙 '!$A$8-(14-COLUMN())</f>
        <v>2018</v>
      </c>
      <c r="I6" s="412">
        <f>'表紙 '!$A$8-(14-COLUMN())</f>
        <v>2019</v>
      </c>
      <c r="J6" s="412">
        <f>'表紙 '!$A$8-(14-COLUMN())</f>
        <v>2020</v>
      </c>
      <c r="K6" s="412">
        <f>'表紙 '!$A$8-(14-COLUMN())</f>
        <v>2021</v>
      </c>
      <c r="L6" s="412">
        <f>'表紙 '!$A$8-(14-COLUMN())</f>
        <v>2022</v>
      </c>
      <c r="M6" s="412">
        <f>'表紙 '!$A$8-(14-COLUMN())</f>
        <v>2023</v>
      </c>
    </row>
    <row r="7" spans="1:13" ht="13.5" customHeight="1">
      <c r="A7" s="442" t="s">
        <v>341</v>
      </c>
      <c r="B7" s="443"/>
      <c r="C7" s="508"/>
      <c r="D7" s="412"/>
      <c r="E7" s="412"/>
      <c r="F7" s="412"/>
      <c r="G7" s="412"/>
      <c r="H7" s="412"/>
      <c r="I7" s="412"/>
      <c r="J7" s="413"/>
      <c r="K7" s="413"/>
      <c r="L7" s="413"/>
      <c r="M7" s="413"/>
    </row>
    <row r="8" spans="1:13" ht="13.5" customHeight="1">
      <c r="A8" s="420"/>
      <c r="B8" s="444" t="s">
        <v>1030</v>
      </c>
      <c r="C8" s="445"/>
      <c r="D8" s="136">
        <v>1174682</v>
      </c>
      <c r="E8" s="136">
        <v>1198916</v>
      </c>
      <c r="F8" s="137">
        <v>1218612</v>
      </c>
      <c r="G8" s="137">
        <v>1252583</v>
      </c>
      <c r="H8" s="136">
        <v>1288574</v>
      </c>
      <c r="I8" s="313">
        <v>1295316</v>
      </c>
      <c r="J8" s="305">
        <v>1297644</v>
      </c>
      <c r="K8" s="136">
        <v>1352051</v>
      </c>
      <c r="L8" s="136">
        <v>1390081</v>
      </c>
      <c r="M8" s="136">
        <v>1363869</v>
      </c>
    </row>
    <row r="9" spans="1:13" ht="11.25" customHeight="1">
      <c r="A9" s="420"/>
      <c r="B9" s="446" t="s">
        <v>1031</v>
      </c>
      <c r="C9" s="447"/>
      <c r="D9" s="129"/>
      <c r="E9" s="129"/>
      <c r="F9" s="130"/>
      <c r="G9" s="130"/>
      <c r="H9" s="129"/>
      <c r="I9" s="314"/>
      <c r="J9" s="159"/>
      <c r="K9" s="129"/>
      <c r="L9" s="129"/>
      <c r="M9" s="129"/>
    </row>
    <row r="10" spans="1:13" ht="13.5" customHeight="1">
      <c r="A10" s="420"/>
      <c r="B10" s="416"/>
      <c r="C10" s="448" t="s">
        <v>1032</v>
      </c>
      <c r="D10" s="131">
        <v>846774</v>
      </c>
      <c r="E10" s="131">
        <v>822275</v>
      </c>
      <c r="F10" s="132">
        <v>797589</v>
      </c>
      <c r="G10" s="132">
        <v>780535</v>
      </c>
      <c r="H10" s="131">
        <v>888378</v>
      </c>
      <c r="I10" s="312">
        <v>883487</v>
      </c>
      <c r="J10" s="161">
        <v>456503</v>
      </c>
      <c r="K10" s="131">
        <v>452260</v>
      </c>
      <c r="L10" s="131">
        <v>441938</v>
      </c>
      <c r="M10" s="131">
        <v>446136</v>
      </c>
    </row>
    <row r="11" spans="1:13" ht="11.25" customHeight="1">
      <c r="A11" s="420"/>
      <c r="B11" s="449"/>
      <c r="C11" s="450" t="s">
        <v>344</v>
      </c>
      <c r="D11" s="131"/>
      <c r="E11" s="131"/>
      <c r="F11" s="132"/>
      <c r="G11" s="132"/>
      <c r="H11" s="131"/>
      <c r="I11" s="312"/>
      <c r="J11" s="161"/>
      <c r="K11" s="131"/>
      <c r="L11" s="131"/>
      <c r="M11" s="131"/>
    </row>
    <row r="12" spans="1:13" ht="13.5" customHeight="1">
      <c r="A12" s="420"/>
      <c r="B12" s="416"/>
      <c r="C12" s="448" t="s">
        <v>836</v>
      </c>
      <c r="D12" s="131">
        <v>3302753</v>
      </c>
      <c r="E12" s="131">
        <v>3323842</v>
      </c>
      <c r="F12" s="132">
        <v>3331689</v>
      </c>
      <c r="G12" s="132">
        <v>3354203</v>
      </c>
      <c r="H12" s="131">
        <v>3503939</v>
      </c>
      <c r="I12" s="312">
        <v>3523641</v>
      </c>
      <c r="J12" s="161">
        <v>2255712</v>
      </c>
      <c r="K12" s="131">
        <v>2270440</v>
      </c>
      <c r="L12" s="131">
        <v>2279792</v>
      </c>
      <c r="M12" s="131">
        <v>2307559</v>
      </c>
    </row>
    <row r="13" spans="1:13" ht="11.25" customHeight="1">
      <c r="A13" s="420"/>
      <c r="B13" s="449"/>
      <c r="C13" s="450" t="s">
        <v>1033</v>
      </c>
      <c r="D13" s="131"/>
      <c r="E13" s="131"/>
      <c r="F13" s="132"/>
      <c r="G13" s="132"/>
      <c r="H13" s="131"/>
      <c r="I13" s="312"/>
      <c r="J13" s="161"/>
      <c r="K13" s="131"/>
      <c r="L13" s="131"/>
      <c r="M13" s="131"/>
    </row>
    <row r="14" spans="1:13" ht="13.5" customHeight="1">
      <c r="A14" s="451"/>
      <c r="B14" s="416"/>
      <c r="C14" s="448" t="s">
        <v>839</v>
      </c>
      <c r="D14" s="131">
        <v>2455979</v>
      </c>
      <c r="E14" s="131">
        <v>2501567</v>
      </c>
      <c r="F14" s="132">
        <v>2534099</v>
      </c>
      <c r="G14" s="132">
        <v>2573667</v>
      </c>
      <c r="H14" s="131">
        <v>2615560</v>
      </c>
      <c r="I14" s="312">
        <v>2640153</v>
      </c>
      <c r="J14" s="161">
        <v>1799208</v>
      </c>
      <c r="K14" s="131">
        <v>1818179</v>
      </c>
      <c r="L14" s="131">
        <v>1837854</v>
      </c>
      <c r="M14" s="131">
        <v>1861422</v>
      </c>
    </row>
    <row r="15" spans="1:13" ht="11.25" customHeight="1">
      <c r="A15" s="451"/>
      <c r="B15" s="449"/>
      <c r="C15" s="450" t="s">
        <v>841</v>
      </c>
      <c r="D15" s="131"/>
      <c r="E15" s="131"/>
      <c r="F15" s="132"/>
      <c r="G15" s="132"/>
      <c r="H15" s="131"/>
      <c r="I15" s="312"/>
      <c r="J15" s="161"/>
      <c r="K15" s="131"/>
      <c r="L15" s="131"/>
      <c r="M15" s="131"/>
    </row>
    <row r="16" spans="1:13" ht="13.5" customHeight="1">
      <c r="A16" s="420"/>
      <c r="B16" s="442"/>
      <c r="C16" s="452" t="s">
        <v>843</v>
      </c>
      <c r="D16" s="131">
        <v>80893</v>
      </c>
      <c r="E16" s="131">
        <v>133436</v>
      </c>
      <c r="F16" s="132">
        <v>178148</v>
      </c>
      <c r="G16" s="132">
        <v>214652</v>
      </c>
      <c r="H16" s="131">
        <v>129394</v>
      </c>
      <c r="I16" s="312">
        <v>139854</v>
      </c>
      <c r="J16" s="161">
        <v>148230</v>
      </c>
      <c r="K16" s="131">
        <v>167903</v>
      </c>
      <c r="L16" s="131">
        <v>188602</v>
      </c>
      <c r="M16" s="131">
        <v>178867</v>
      </c>
    </row>
    <row r="17" spans="1:13" ht="11.25" customHeight="1">
      <c r="A17" s="420"/>
      <c r="B17" s="449"/>
      <c r="C17" s="450" t="s">
        <v>845</v>
      </c>
      <c r="D17" s="131"/>
      <c r="E17" s="131"/>
      <c r="F17" s="132"/>
      <c r="G17" s="132"/>
      <c r="H17" s="131"/>
      <c r="I17" s="312"/>
      <c r="J17" s="161"/>
      <c r="K17" s="131"/>
      <c r="L17" s="131"/>
      <c r="M17" s="131"/>
    </row>
    <row r="18" spans="1:13">
      <c r="A18" s="420"/>
      <c r="B18" s="442"/>
      <c r="C18" s="452" t="s">
        <v>1034</v>
      </c>
      <c r="D18" s="131">
        <v>105023</v>
      </c>
      <c r="E18" s="131">
        <v>108405</v>
      </c>
      <c r="F18" s="132">
        <v>101641</v>
      </c>
      <c r="G18" s="132">
        <v>94715</v>
      </c>
      <c r="H18" s="131">
        <v>97698</v>
      </c>
      <c r="I18" s="312">
        <v>88575</v>
      </c>
      <c r="J18" s="161">
        <v>86984</v>
      </c>
      <c r="K18" s="131">
        <v>78902</v>
      </c>
      <c r="L18" s="131">
        <v>78205</v>
      </c>
      <c r="M18" s="131">
        <v>74887</v>
      </c>
    </row>
    <row r="19" spans="1:13" ht="11.25" customHeight="1">
      <c r="A19" s="420"/>
      <c r="B19" s="453"/>
      <c r="C19" s="454" t="s">
        <v>345</v>
      </c>
      <c r="D19" s="131"/>
      <c r="E19" s="131"/>
      <c r="F19" s="132"/>
      <c r="G19" s="132"/>
      <c r="H19" s="131"/>
      <c r="I19" s="312"/>
      <c r="J19" s="161"/>
      <c r="K19" s="131"/>
      <c r="L19" s="131"/>
      <c r="M19" s="131"/>
    </row>
    <row r="20" spans="1:13">
      <c r="A20" s="420"/>
      <c r="B20" s="416"/>
      <c r="C20" s="448" t="s">
        <v>346</v>
      </c>
      <c r="D20" s="131">
        <v>141990</v>
      </c>
      <c r="E20" s="131">
        <v>134799</v>
      </c>
      <c r="F20" s="132">
        <v>141232</v>
      </c>
      <c r="G20" s="132">
        <v>162680</v>
      </c>
      <c r="H20" s="131">
        <v>173103</v>
      </c>
      <c r="I20" s="312">
        <v>183398</v>
      </c>
      <c r="J20" s="161">
        <v>605924</v>
      </c>
      <c r="K20" s="131">
        <v>652984</v>
      </c>
      <c r="L20" s="131">
        <v>681334</v>
      </c>
      <c r="M20" s="131">
        <v>663978</v>
      </c>
    </row>
    <row r="21" spans="1:13" ht="11.25" customHeight="1">
      <c r="A21" s="420"/>
      <c r="B21" s="449"/>
      <c r="C21" s="450" t="s">
        <v>1035</v>
      </c>
      <c r="D21" s="131"/>
      <c r="E21" s="131"/>
      <c r="F21" s="132"/>
      <c r="G21" s="132"/>
      <c r="H21" s="131"/>
      <c r="I21" s="312"/>
      <c r="J21" s="161"/>
      <c r="K21" s="131"/>
      <c r="L21" s="131"/>
      <c r="M21" s="131"/>
    </row>
    <row r="22" spans="1:13">
      <c r="A22" s="420"/>
      <c r="B22" s="442"/>
      <c r="C22" s="452" t="s">
        <v>1036</v>
      </c>
      <c r="D22" s="131">
        <v>62892</v>
      </c>
      <c r="E22" s="131">
        <v>53690</v>
      </c>
      <c r="F22" s="132">
        <v>65124</v>
      </c>
      <c r="G22" s="132">
        <v>86410</v>
      </c>
      <c r="H22" s="131">
        <v>90350</v>
      </c>
      <c r="I22" s="312">
        <v>99227</v>
      </c>
      <c r="J22" s="161">
        <v>101782</v>
      </c>
      <c r="K22" s="131">
        <v>107859</v>
      </c>
      <c r="L22" s="131">
        <v>105470</v>
      </c>
      <c r="M22" s="131">
        <v>108987</v>
      </c>
    </row>
    <row r="23" spans="1:13" ht="11.25" customHeight="1">
      <c r="A23" s="420"/>
      <c r="B23" s="453"/>
      <c r="C23" s="454" t="s">
        <v>1037</v>
      </c>
      <c r="D23" s="131"/>
      <c r="E23" s="131"/>
      <c r="F23" s="132"/>
      <c r="G23" s="132"/>
      <c r="H23" s="131"/>
      <c r="I23" s="312"/>
      <c r="J23" s="161"/>
      <c r="K23" s="131"/>
      <c r="L23" s="131"/>
      <c r="M23" s="131"/>
    </row>
    <row r="24" spans="1:13">
      <c r="A24" s="420"/>
      <c r="B24" s="416"/>
      <c r="C24" s="448" t="s">
        <v>1038</v>
      </c>
      <c r="D24" s="131">
        <v>27804</v>
      </c>
      <c r="E24" s="131">
        <v>27816</v>
      </c>
      <c r="F24" s="132">
        <v>28071</v>
      </c>
      <c r="G24" s="132">
        <v>27990</v>
      </c>
      <c r="H24" s="131">
        <v>27999</v>
      </c>
      <c r="I24" s="312">
        <v>30437</v>
      </c>
      <c r="J24" s="161">
        <v>446845</v>
      </c>
      <c r="K24" s="131">
        <v>486375</v>
      </c>
      <c r="L24" s="131">
        <v>506404</v>
      </c>
      <c r="M24" s="131">
        <v>485181</v>
      </c>
    </row>
    <row r="25" spans="1:13" ht="11.25" customHeight="1">
      <c r="A25" s="420"/>
      <c r="B25" s="453"/>
      <c r="C25" s="454" t="s">
        <v>1039</v>
      </c>
      <c r="D25" s="131"/>
      <c r="E25" s="131"/>
      <c r="F25" s="132"/>
      <c r="G25" s="132"/>
      <c r="H25" s="131"/>
      <c r="I25" s="312"/>
      <c r="J25" s="161"/>
      <c r="K25" s="131"/>
      <c r="L25" s="131"/>
      <c r="M25" s="131"/>
    </row>
    <row r="26" spans="1:13">
      <c r="A26" s="420"/>
      <c r="B26" s="455"/>
      <c r="C26" s="456" t="s">
        <v>376</v>
      </c>
      <c r="D26" s="131">
        <v>9481</v>
      </c>
      <c r="E26" s="131">
        <v>5369</v>
      </c>
      <c r="F26" s="132" t="s">
        <v>173</v>
      </c>
      <c r="G26" s="132" t="s">
        <v>173</v>
      </c>
      <c r="H26" s="131" t="s">
        <v>173</v>
      </c>
      <c r="I26" s="312" t="s">
        <v>173</v>
      </c>
      <c r="J26" s="161" t="s">
        <v>173</v>
      </c>
      <c r="K26" s="131" t="s">
        <v>173</v>
      </c>
      <c r="L26" s="131" t="s">
        <v>173</v>
      </c>
      <c r="M26" s="131" t="s">
        <v>173</v>
      </c>
    </row>
    <row r="27" spans="1:13" ht="11.25" customHeight="1">
      <c r="A27" s="420"/>
      <c r="B27" s="453"/>
      <c r="C27" s="454" t="s">
        <v>1040</v>
      </c>
      <c r="D27" s="131"/>
      <c r="E27" s="131"/>
      <c r="F27" s="132"/>
      <c r="G27" s="132"/>
      <c r="H27" s="131"/>
      <c r="I27" s="312"/>
      <c r="J27" s="161"/>
      <c r="K27" s="131"/>
      <c r="L27" s="131"/>
      <c r="M27" s="131"/>
    </row>
    <row r="28" spans="1:13">
      <c r="A28" s="420"/>
      <c r="B28" s="442"/>
      <c r="C28" s="452" t="s">
        <v>854</v>
      </c>
      <c r="D28" s="131">
        <v>27861</v>
      </c>
      <c r="E28" s="131">
        <v>27642</v>
      </c>
      <c r="F28" s="132">
        <v>28442</v>
      </c>
      <c r="G28" s="132">
        <v>27919</v>
      </c>
      <c r="H28" s="131">
        <v>33379</v>
      </c>
      <c r="I28" s="312">
        <v>32553</v>
      </c>
      <c r="J28" s="161">
        <v>26957</v>
      </c>
      <c r="K28" s="131">
        <v>25376</v>
      </c>
      <c r="L28" s="131">
        <v>35888</v>
      </c>
      <c r="M28" s="131">
        <v>37102</v>
      </c>
    </row>
    <row r="29" spans="1:13" ht="11.25" customHeight="1">
      <c r="A29" s="420"/>
      <c r="B29" s="457"/>
      <c r="C29" s="458" t="s">
        <v>1041</v>
      </c>
      <c r="D29" s="131"/>
      <c r="E29" s="131"/>
      <c r="F29" s="132"/>
      <c r="G29" s="132"/>
      <c r="H29" s="131"/>
      <c r="I29" s="312"/>
      <c r="J29" s="161"/>
      <c r="K29" s="131"/>
      <c r="L29" s="131"/>
      <c r="M29" s="131"/>
    </row>
    <row r="30" spans="1:13">
      <c r="A30" s="420"/>
      <c r="B30" s="442"/>
      <c r="C30" s="452" t="s">
        <v>349</v>
      </c>
      <c r="D30" s="131">
        <v>13950</v>
      </c>
      <c r="E30" s="131">
        <v>20280</v>
      </c>
      <c r="F30" s="132">
        <v>19593</v>
      </c>
      <c r="G30" s="132">
        <v>20359</v>
      </c>
      <c r="H30" s="131">
        <v>21373</v>
      </c>
      <c r="I30" s="312">
        <v>21180</v>
      </c>
      <c r="J30" s="161">
        <v>30339</v>
      </c>
      <c r="K30" s="131">
        <v>33372</v>
      </c>
      <c r="L30" s="131">
        <v>33571</v>
      </c>
      <c r="M30" s="131">
        <v>32707</v>
      </c>
    </row>
    <row r="31" spans="1:13" ht="11.25" customHeight="1">
      <c r="A31" s="420"/>
      <c r="B31" s="453"/>
      <c r="C31" s="454" t="s">
        <v>350</v>
      </c>
      <c r="D31" s="131"/>
      <c r="E31" s="131"/>
      <c r="F31" s="132"/>
      <c r="G31" s="132"/>
      <c r="H31" s="131"/>
      <c r="I31" s="312"/>
      <c r="J31" s="161"/>
      <c r="K31" s="131"/>
      <c r="L31" s="131"/>
      <c r="M31" s="131"/>
    </row>
    <row r="32" spans="1:13">
      <c r="A32" s="420"/>
      <c r="B32" s="444" t="s">
        <v>21</v>
      </c>
      <c r="C32" s="445"/>
      <c r="D32" s="136">
        <v>244804</v>
      </c>
      <c r="E32" s="136">
        <v>260060</v>
      </c>
      <c r="F32" s="137">
        <v>242069</v>
      </c>
      <c r="G32" s="137">
        <v>273992</v>
      </c>
      <c r="H32" s="136">
        <v>220325</v>
      </c>
      <c r="I32" s="313">
        <v>234214</v>
      </c>
      <c r="J32" s="305">
        <v>209313</v>
      </c>
      <c r="K32" s="136">
        <v>212136</v>
      </c>
      <c r="L32" s="136">
        <v>326569</v>
      </c>
      <c r="M32" s="136">
        <v>357839</v>
      </c>
    </row>
    <row r="33" spans="1:13" ht="11.25" customHeight="1">
      <c r="A33" s="420"/>
      <c r="B33" s="459" t="s">
        <v>351</v>
      </c>
      <c r="C33" s="460"/>
      <c r="D33" s="129"/>
      <c r="E33" s="129"/>
      <c r="F33" s="130"/>
      <c r="G33" s="130"/>
      <c r="H33" s="129"/>
      <c r="I33" s="314"/>
      <c r="J33" s="159"/>
      <c r="K33" s="129"/>
      <c r="L33" s="129"/>
      <c r="M33" s="129"/>
    </row>
    <row r="34" spans="1:13">
      <c r="A34" s="420"/>
      <c r="B34" s="442"/>
      <c r="C34" s="452" t="s">
        <v>1042</v>
      </c>
      <c r="D34" s="131">
        <v>161986</v>
      </c>
      <c r="E34" s="131">
        <v>179771</v>
      </c>
      <c r="F34" s="132">
        <v>157059</v>
      </c>
      <c r="G34" s="132">
        <v>181295</v>
      </c>
      <c r="H34" s="131">
        <v>120830</v>
      </c>
      <c r="I34" s="312">
        <v>140449</v>
      </c>
      <c r="J34" s="161">
        <v>102495</v>
      </c>
      <c r="K34" s="131">
        <v>78738</v>
      </c>
      <c r="L34" s="131">
        <v>139535</v>
      </c>
      <c r="M34" s="131">
        <v>196971</v>
      </c>
    </row>
    <row r="35" spans="1:13" ht="11.25" customHeight="1">
      <c r="A35" s="420"/>
      <c r="B35" s="453"/>
      <c r="C35" s="454" t="s">
        <v>1043</v>
      </c>
      <c r="D35" s="131"/>
      <c r="E35" s="131"/>
      <c r="F35" s="132"/>
      <c r="G35" s="132"/>
      <c r="H35" s="131"/>
      <c r="I35" s="312"/>
      <c r="J35" s="161"/>
      <c r="K35" s="131"/>
      <c r="L35" s="131"/>
      <c r="M35" s="131"/>
    </row>
    <row r="36" spans="1:13">
      <c r="A36" s="420"/>
      <c r="B36" s="416"/>
      <c r="C36" s="448" t="s">
        <v>1044</v>
      </c>
      <c r="D36" s="131">
        <v>41339</v>
      </c>
      <c r="E36" s="131">
        <v>41854</v>
      </c>
      <c r="F36" s="132">
        <v>44419</v>
      </c>
      <c r="G36" s="132">
        <v>47875</v>
      </c>
      <c r="H36" s="131">
        <v>51224</v>
      </c>
      <c r="I36" s="312">
        <v>51464</v>
      </c>
      <c r="J36" s="161">
        <v>54579</v>
      </c>
      <c r="K36" s="131">
        <v>64396</v>
      </c>
      <c r="L36" s="131">
        <v>67694</v>
      </c>
      <c r="M36" s="131">
        <v>60034</v>
      </c>
    </row>
    <row r="37" spans="1:13" ht="11.25" customHeight="1">
      <c r="A37" s="420"/>
      <c r="B37" s="453"/>
      <c r="C37" s="454" t="s">
        <v>1045</v>
      </c>
      <c r="D37" s="131"/>
      <c r="E37" s="131"/>
      <c r="F37" s="132"/>
      <c r="G37" s="132"/>
      <c r="H37" s="131"/>
      <c r="I37" s="312"/>
      <c r="J37" s="161"/>
      <c r="K37" s="131"/>
      <c r="L37" s="131"/>
      <c r="M37" s="131"/>
    </row>
    <row r="38" spans="1:13">
      <c r="A38" s="420"/>
      <c r="B38" s="416"/>
      <c r="C38" s="448" t="s">
        <v>1046</v>
      </c>
      <c r="D38" s="131">
        <v>19040</v>
      </c>
      <c r="E38" s="131">
        <v>15745</v>
      </c>
      <c r="F38" s="132">
        <v>20573</v>
      </c>
      <c r="G38" s="132">
        <v>24575</v>
      </c>
      <c r="H38" s="131">
        <v>32416</v>
      </c>
      <c r="I38" s="312">
        <v>28494</v>
      </c>
      <c r="J38" s="161">
        <v>17639</v>
      </c>
      <c r="K38" s="131">
        <v>23276</v>
      </c>
      <c r="L38" s="131">
        <v>56753</v>
      </c>
      <c r="M38" s="131">
        <v>40866</v>
      </c>
    </row>
    <row r="39" spans="1:13" ht="11.25" customHeight="1">
      <c r="A39" s="420"/>
      <c r="B39" s="453"/>
      <c r="C39" s="454" t="s">
        <v>1047</v>
      </c>
      <c r="D39" s="131"/>
      <c r="E39" s="131"/>
      <c r="F39" s="132"/>
      <c r="G39" s="132"/>
      <c r="H39" s="131"/>
      <c r="I39" s="312"/>
      <c r="J39" s="161"/>
      <c r="K39" s="131"/>
      <c r="L39" s="131"/>
      <c r="M39" s="131"/>
    </row>
    <row r="40" spans="1:13">
      <c r="A40" s="420"/>
      <c r="B40" s="416"/>
      <c r="C40" s="448" t="s">
        <v>1048</v>
      </c>
      <c r="D40" s="131">
        <v>4910</v>
      </c>
      <c r="E40" s="131">
        <v>4447</v>
      </c>
      <c r="F40" s="132">
        <v>3673</v>
      </c>
      <c r="G40" s="132">
        <v>5643</v>
      </c>
      <c r="H40" s="131" t="s">
        <v>173</v>
      </c>
      <c r="I40" s="312" t="s">
        <v>173</v>
      </c>
      <c r="J40" s="161" t="s">
        <v>173</v>
      </c>
      <c r="K40" s="131" t="s">
        <v>173</v>
      </c>
      <c r="L40" s="131" t="s">
        <v>173</v>
      </c>
      <c r="M40" s="131" t="s">
        <v>173</v>
      </c>
    </row>
    <row r="41" spans="1:13" ht="11.25" customHeight="1">
      <c r="A41" s="420"/>
      <c r="B41" s="449"/>
      <c r="C41" s="450" t="s">
        <v>866</v>
      </c>
      <c r="D41" s="131"/>
      <c r="E41" s="131"/>
      <c r="F41" s="132"/>
      <c r="G41" s="132"/>
      <c r="H41" s="131"/>
      <c r="I41" s="312"/>
      <c r="J41" s="161"/>
      <c r="K41" s="131"/>
      <c r="L41" s="131"/>
      <c r="M41" s="131"/>
    </row>
    <row r="42" spans="1:13">
      <c r="A42" s="420"/>
      <c r="B42" s="416"/>
      <c r="C42" s="448" t="s">
        <v>1049</v>
      </c>
      <c r="D42" s="131">
        <v>17528</v>
      </c>
      <c r="E42" s="131">
        <v>18242</v>
      </c>
      <c r="F42" s="132">
        <v>16343</v>
      </c>
      <c r="G42" s="132">
        <v>14602</v>
      </c>
      <c r="H42" s="131">
        <v>15854</v>
      </c>
      <c r="I42" s="312">
        <v>13805</v>
      </c>
      <c r="J42" s="161">
        <v>34598</v>
      </c>
      <c r="K42" s="131">
        <v>45725</v>
      </c>
      <c r="L42" s="131">
        <v>62586</v>
      </c>
      <c r="M42" s="131">
        <v>59967</v>
      </c>
    </row>
    <row r="43" spans="1:13" ht="11.25" customHeight="1">
      <c r="A43" s="420"/>
      <c r="B43" s="461"/>
      <c r="C43" s="462" t="s">
        <v>1050</v>
      </c>
      <c r="D43" s="135"/>
      <c r="E43" s="135"/>
      <c r="F43" s="134"/>
      <c r="G43" s="134"/>
      <c r="H43" s="135"/>
      <c r="I43" s="315"/>
      <c r="J43" s="177"/>
      <c r="K43" s="135"/>
      <c r="L43" s="135"/>
      <c r="M43" s="135"/>
    </row>
    <row r="44" spans="1:13">
      <c r="A44" s="420"/>
      <c r="B44" s="463"/>
      <c r="C44" s="464" t="s">
        <v>1051</v>
      </c>
      <c r="D44" s="501">
        <v>1419487</v>
      </c>
      <c r="E44" s="501">
        <v>1458977</v>
      </c>
      <c r="F44" s="502">
        <v>1460682</v>
      </c>
      <c r="G44" s="502">
        <v>1526576</v>
      </c>
      <c r="H44" s="501">
        <v>1508900</v>
      </c>
      <c r="I44" s="503">
        <v>1529530</v>
      </c>
      <c r="J44" s="501">
        <v>1506958</v>
      </c>
      <c r="K44" s="501">
        <v>1564187</v>
      </c>
      <c r="L44" s="501">
        <v>1716651</v>
      </c>
      <c r="M44" s="501">
        <v>1721709</v>
      </c>
    </row>
    <row r="45" spans="1:13" ht="11.25" customHeight="1">
      <c r="A45" s="420"/>
      <c r="B45" s="496"/>
      <c r="C45" s="497" t="s">
        <v>1052</v>
      </c>
      <c r="D45" s="501"/>
      <c r="E45" s="501"/>
      <c r="F45" s="502"/>
      <c r="G45" s="502"/>
      <c r="H45" s="501"/>
      <c r="I45" s="503"/>
      <c r="J45" s="501"/>
      <c r="K45" s="501"/>
      <c r="L45" s="501"/>
      <c r="M45" s="501"/>
    </row>
    <row r="46" spans="1:13">
      <c r="A46" s="444" t="s">
        <v>455</v>
      </c>
      <c r="B46" s="498"/>
      <c r="C46" s="499"/>
      <c r="D46" s="507"/>
      <c r="E46" s="507"/>
      <c r="F46" s="507"/>
      <c r="G46" s="507"/>
      <c r="H46" s="507"/>
      <c r="I46" s="507"/>
      <c r="J46" s="507"/>
      <c r="K46" s="507"/>
      <c r="L46" s="507"/>
      <c r="M46" s="507"/>
    </row>
    <row r="47" spans="1:13">
      <c r="A47" s="420"/>
      <c r="B47" s="444" t="s">
        <v>25</v>
      </c>
      <c r="C47" s="445"/>
      <c r="D47" s="131">
        <v>881030</v>
      </c>
      <c r="E47" s="131">
        <v>918464</v>
      </c>
      <c r="F47" s="132">
        <v>943218</v>
      </c>
      <c r="G47" s="132">
        <v>963942</v>
      </c>
      <c r="H47" s="131">
        <v>959127</v>
      </c>
      <c r="I47" s="312">
        <v>968646</v>
      </c>
      <c r="J47" s="161">
        <v>987925</v>
      </c>
      <c r="K47" s="131">
        <v>1046559</v>
      </c>
      <c r="L47" s="131">
        <v>1274880</v>
      </c>
      <c r="M47" s="131">
        <v>1205045</v>
      </c>
    </row>
    <row r="48" spans="1:13" ht="11.25" customHeight="1">
      <c r="A48" s="420"/>
      <c r="B48" s="459" t="s">
        <v>1053</v>
      </c>
      <c r="C48" s="460"/>
      <c r="D48" s="129"/>
      <c r="E48" s="129"/>
      <c r="F48" s="130"/>
      <c r="G48" s="130"/>
      <c r="H48" s="129"/>
      <c r="I48" s="314"/>
      <c r="J48" s="159"/>
      <c r="K48" s="129"/>
      <c r="L48" s="129"/>
      <c r="M48" s="129"/>
    </row>
    <row r="49" spans="1:13">
      <c r="A49" s="420"/>
      <c r="B49" s="442"/>
      <c r="C49" s="452" t="s">
        <v>873</v>
      </c>
      <c r="D49" s="131">
        <v>789128</v>
      </c>
      <c r="E49" s="131">
        <v>827962</v>
      </c>
      <c r="F49" s="132">
        <v>864064</v>
      </c>
      <c r="G49" s="132">
        <v>884062</v>
      </c>
      <c r="H49" s="131">
        <v>860564</v>
      </c>
      <c r="I49" s="312">
        <v>867507</v>
      </c>
      <c r="J49" s="161">
        <v>883819</v>
      </c>
      <c r="K49" s="131">
        <v>938591</v>
      </c>
      <c r="L49" s="131">
        <v>1163147</v>
      </c>
      <c r="M49" s="131">
        <v>1089130</v>
      </c>
    </row>
    <row r="50" spans="1:13" ht="11.25" customHeight="1">
      <c r="A50" s="420"/>
      <c r="B50" s="453"/>
      <c r="C50" s="454" t="s">
        <v>875</v>
      </c>
      <c r="D50" s="131"/>
      <c r="E50" s="131"/>
      <c r="F50" s="132"/>
      <c r="G50" s="132"/>
      <c r="H50" s="131"/>
      <c r="I50" s="312"/>
      <c r="J50" s="161"/>
      <c r="K50" s="131"/>
      <c r="L50" s="131"/>
      <c r="M50" s="131"/>
    </row>
    <row r="51" spans="1:13">
      <c r="A51" s="451"/>
      <c r="B51" s="455"/>
      <c r="C51" s="456" t="s">
        <v>352</v>
      </c>
      <c r="D51" s="131">
        <v>19252</v>
      </c>
      <c r="E51" s="131">
        <v>19116</v>
      </c>
      <c r="F51" s="132">
        <v>18812</v>
      </c>
      <c r="G51" s="132">
        <v>18757</v>
      </c>
      <c r="H51" s="131">
        <v>18543</v>
      </c>
      <c r="I51" s="312">
        <v>18476</v>
      </c>
      <c r="J51" s="161">
        <v>18539</v>
      </c>
      <c r="K51" s="131">
        <v>19276</v>
      </c>
      <c r="L51" s="131">
        <v>19673</v>
      </c>
      <c r="M51" s="131">
        <v>20138</v>
      </c>
    </row>
    <row r="52" spans="1:13" ht="11.25" customHeight="1">
      <c r="A52" s="451"/>
      <c r="B52" s="453"/>
      <c r="C52" s="454" t="s">
        <v>1054</v>
      </c>
      <c r="D52" s="131"/>
      <c r="E52" s="131"/>
      <c r="F52" s="132"/>
      <c r="G52" s="132"/>
      <c r="H52" s="131"/>
      <c r="I52" s="312"/>
      <c r="J52" s="161"/>
      <c r="K52" s="131"/>
      <c r="L52" s="131"/>
      <c r="M52" s="131"/>
    </row>
    <row r="53" spans="1:13">
      <c r="A53" s="451"/>
      <c r="B53" s="455"/>
      <c r="C53" s="456" t="s">
        <v>377</v>
      </c>
      <c r="D53" s="131">
        <v>10239</v>
      </c>
      <c r="E53" s="131">
        <v>6124</v>
      </c>
      <c r="F53" s="132" t="s">
        <v>173</v>
      </c>
      <c r="G53" s="132" t="s">
        <v>173</v>
      </c>
      <c r="H53" s="131" t="s">
        <v>173</v>
      </c>
      <c r="I53" s="312" t="s">
        <v>173</v>
      </c>
      <c r="J53" s="161" t="s">
        <v>173</v>
      </c>
      <c r="K53" s="131" t="s">
        <v>173</v>
      </c>
      <c r="L53" s="131" t="s">
        <v>173</v>
      </c>
      <c r="M53" s="131" t="s">
        <v>173</v>
      </c>
    </row>
    <row r="54" spans="1:13" ht="11.25" customHeight="1">
      <c r="A54" s="451"/>
      <c r="B54" s="453"/>
      <c r="C54" s="454" t="s">
        <v>1055</v>
      </c>
      <c r="D54" s="131"/>
      <c r="E54" s="131"/>
      <c r="F54" s="132"/>
      <c r="G54" s="132"/>
      <c r="H54" s="131"/>
      <c r="I54" s="312"/>
      <c r="J54" s="161"/>
      <c r="K54" s="131"/>
      <c r="L54" s="131"/>
      <c r="M54" s="131"/>
    </row>
    <row r="55" spans="1:13">
      <c r="A55" s="420"/>
      <c r="B55" s="416"/>
      <c r="C55" s="448" t="s">
        <v>1056</v>
      </c>
      <c r="D55" s="131">
        <v>5872</v>
      </c>
      <c r="E55" s="131">
        <v>6107</v>
      </c>
      <c r="F55" s="132" t="s">
        <v>173</v>
      </c>
      <c r="G55" s="132" t="s">
        <v>173</v>
      </c>
      <c r="H55" s="131" t="s">
        <v>173</v>
      </c>
      <c r="I55" s="312" t="s">
        <v>173</v>
      </c>
      <c r="J55" s="161" t="s">
        <v>173</v>
      </c>
      <c r="K55" s="131" t="s">
        <v>173</v>
      </c>
      <c r="L55" s="131" t="s">
        <v>173</v>
      </c>
      <c r="M55" s="131" t="s">
        <v>173</v>
      </c>
    </row>
    <row r="56" spans="1:13" ht="11.25" customHeight="1">
      <c r="A56" s="420"/>
      <c r="B56" s="453"/>
      <c r="C56" s="454" t="s">
        <v>879</v>
      </c>
      <c r="D56" s="131"/>
      <c r="E56" s="131"/>
      <c r="F56" s="132"/>
      <c r="G56" s="132"/>
      <c r="H56" s="131"/>
      <c r="I56" s="312"/>
      <c r="J56" s="161"/>
      <c r="K56" s="131"/>
      <c r="L56" s="131"/>
      <c r="M56" s="131"/>
    </row>
    <row r="57" spans="1:13">
      <c r="A57" s="420"/>
      <c r="B57" s="442"/>
      <c r="C57" s="452" t="s">
        <v>881</v>
      </c>
      <c r="D57" s="131" t="s">
        <v>173</v>
      </c>
      <c r="E57" s="131" t="s">
        <v>173</v>
      </c>
      <c r="F57" s="132" t="s">
        <v>173</v>
      </c>
      <c r="G57" s="132" t="s">
        <v>173</v>
      </c>
      <c r="H57" s="131" t="s">
        <v>173</v>
      </c>
      <c r="I57" s="312" t="s">
        <v>173</v>
      </c>
      <c r="J57" s="161" t="s">
        <v>173</v>
      </c>
      <c r="K57" s="131" t="s">
        <v>173</v>
      </c>
      <c r="L57" s="131" t="s">
        <v>173</v>
      </c>
      <c r="M57" s="131" t="s">
        <v>173</v>
      </c>
    </row>
    <row r="58" spans="1:13" ht="11.25" customHeight="1">
      <c r="A58" s="420"/>
      <c r="B58" s="453"/>
      <c r="C58" s="454" t="s">
        <v>1057</v>
      </c>
      <c r="D58" s="131"/>
      <c r="E58" s="131"/>
      <c r="F58" s="132"/>
      <c r="G58" s="132"/>
      <c r="H58" s="131"/>
      <c r="I58" s="312"/>
      <c r="J58" s="161"/>
      <c r="K58" s="131"/>
      <c r="L58" s="131"/>
      <c r="M58" s="131"/>
    </row>
    <row r="59" spans="1:13">
      <c r="A59" s="420"/>
      <c r="B59" s="442"/>
      <c r="C59" s="452" t="s">
        <v>356</v>
      </c>
      <c r="D59" s="131">
        <v>56537</v>
      </c>
      <c r="E59" s="131">
        <v>59153</v>
      </c>
      <c r="F59" s="131">
        <v>60341</v>
      </c>
      <c r="G59" s="132">
        <v>61122</v>
      </c>
      <c r="H59" s="131">
        <v>80018</v>
      </c>
      <c r="I59" s="312">
        <v>82661</v>
      </c>
      <c r="J59" s="161">
        <v>85565</v>
      </c>
      <c r="K59" s="131">
        <v>88691</v>
      </c>
      <c r="L59" s="131">
        <v>92059</v>
      </c>
      <c r="M59" s="131">
        <v>95776</v>
      </c>
    </row>
    <row r="60" spans="1:13" ht="11.25" customHeight="1">
      <c r="A60" s="420"/>
      <c r="B60" s="453"/>
      <c r="C60" s="454" t="s">
        <v>884</v>
      </c>
      <c r="D60" s="131"/>
      <c r="E60" s="131"/>
      <c r="F60" s="132"/>
      <c r="G60" s="132"/>
      <c r="H60" s="131"/>
      <c r="I60" s="312"/>
      <c r="J60" s="161"/>
      <c r="K60" s="131"/>
      <c r="L60" s="131"/>
      <c r="M60" s="131"/>
    </row>
    <row r="61" spans="1:13">
      <c r="A61" s="420"/>
      <c r="B61" s="444" t="s">
        <v>26</v>
      </c>
      <c r="C61" s="445"/>
      <c r="D61" s="136">
        <v>218972</v>
      </c>
      <c r="E61" s="136">
        <v>221867</v>
      </c>
      <c r="F61" s="137">
        <v>209940</v>
      </c>
      <c r="G61" s="137">
        <v>261308</v>
      </c>
      <c r="H61" s="136">
        <v>248705</v>
      </c>
      <c r="I61" s="313">
        <v>253115</v>
      </c>
      <c r="J61" s="305">
        <v>214256</v>
      </c>
      <c r="K61" s="136">
        <v>247950</v>
      </c>
      <c r="L61" s="136">
        <v>256667</v>
      </c>
      <c r="M61" s="136">
        <v>271855</v>
      </c>
    </row>
    <row r="62" spans="1:13" ht="11.25" customHeight="1">
      <c r="A62" s="420"/>
      <c r="B62" s="459" t="s">
        <v>886</v>
      </c>
      <c r="C62" s="460"/>
      <c r="D62" s="129"/>
      <c r="E62" s="129"/>
      <c r="F62" s="130"/>
      <c r="G62" s="130"/>
      <c r="H62" s="129"/>
      <c r="I62" s="314"/>
      <c r="J62" s="159"/>
      <c r="K62" s="129"/>
      <c r="L62" s="129"/>
      <c r="M62" s="129"/>
    </row>
    <row r="63" spans="1:13">
      <c r="A63" s="420"/>
      <c r="B63" s="465"/>
      <c r="C63" s="466" t="s">
        <v>1058</v>
      </c>
      <c r="D63" s="131">
        <v>87036</v>
      </c>
      <c r="E63" s="131">
        <v>89973</v>
      </c>
      <c r="F63" s="132">
        <v>85086</v>
      </c>
      <c r="G63" s="132">
        <v>103730</v>
      </c>
      <c r="H63" s="131">
        <v>117548</v>
      </c>
      <c r="I63" s="312">
        <v>102579</v>
      </c>
      <c r="J63" s="161">
        <v>86043</v>
      </c>
      <c r="K63" s="131">
        <v>92577</v>
      </c>
      <c r="L63" s="131">
        <v>85406</v>
      </c>
      <c r="M63" s="131">
        <v>99016</v>
      </c>
    </row>
    <row r="64" spans="1:13" ht="11.25" customHeight="1">
      <c r="A64" s="420"/>
      <c r="B64" s="453"/>
      <c r="C64" s="454" t="s">
        <v>1059</v>
      </c>
      <c r="D64" s="131"/>
      <c r="E64" s="131"/>
      <c r="F64" s="132"/>
      <c r="G64" s="132"/>
      <c r="H64" s="131"/>
      <c r="I64" s="312"/>
      <c r="J64" s="161"/>
      <c r="K64" s="131"/>
      <c r="L64" s="131"/>
      <c r="M64" s="131"/>
    </row>
    <row r="65" spans="1:13">
      <c r="A65" s="420"/>
      <c r="B65" s="416"/>
      <c r="C65" s="448" t="s">
        <v>1060</v>
      </c>
      <c r="D65" s="131">
        <v>15000</v>
      </c>
      <c r="E65" s="131">
        <v>15000</v>
      </c>
      <c r="F65" s="132">
        <v>15000</v>
      </c>
      <c r="G65" s="132">
        <v>15000</v>
      </c>
      <c r="H65" s="131">
        <v>11000</v>
      </c>
      <c r="I65" s="312">
        <v>11000</v>
      </c>
      <c r="J65" s="161">
        <v>5500</v>
      </c>
      <c r="K65" s="131" t="s">
        <v>173</v>
      </c>
      <c r="L65" s="131">
        <v>30000</v>
      </c>
      <c r="M65" s="131" t="s">
        <v>173</v>
      </c>
    </row>
    <row r="66" spans="1:13" ht="11.25" customHeight="1">
      <c r="A66" s="420"/>
      <c r="B66" s="453"/>
      <c r="C66" s="454" t="s">
        <v>1061</v>
      </c>
      <c r="D66" s="131"/>
      <c r="E66" s="131"/>
      <c r="F66" s="132"/>
      <c r="G66" s="132"/>
      <c r="H66" s="131"/>
      <c r="I66" s="312"/>
      <c r="J66" s="161"/>
      <c r="K66" s="131"/>
      <c r="L66" s="131"/>
      <c r="M66" s="131"/>
    </row>
    <row r="67" spans="1:13">
      <c r="A67" s="420"/>
      <c r="B67" s="416"/>
      <c r="C67" s="448" t="s">
        <v>1062</v>
      </c>
      <c r="D67" s="131">
        <v>24391</v>
      </c>
      <c r="E67" s="131">
        <v>18141</v>
      </c>
      <c r="F67" s="132">
        <v>20027</v>
      </c>
      <c r="G67" s="132">
        <v>24100</v>
      </c>
      <c r="H67" s="131">
        <v>20876</v>
      </c>
      <c r="I67" s="312">
        <v>23631</v>
      </c>
      <c r="J67" s="161">
        <v>33722</v>
      </c>
      <c r="K67" s="131">
        <v>58299</v>
      </c>
      <c r="L67" s="131">
        <v>45140</v>
      </c>
      <c r="M67" s="131">
        <v>47747</v>
      </c>
    </row>
    <row r="68" spans="1:13" ht="11.25" customHeight="1">
      <c r="A68" s="420"/>
      <c r="B68" s="449"/>
      <c r="C68" s="450" t="s">
        <v>1063</v>
      </c>
      <c r="D68" s="131"/>
      <c r="E68" s="131"/>
      <c r="F68" s="132"/>
      <c r="G68" s="132"/>
      <c r="H68" s="131"/>
      <c r="I68" s="312"/>
      <c r="J68" s="161"/>
      <c r="K68" s="131"/>
      <c r="L68" s="131"/>
      <c r="M68" s="131"/>
    </row>
    <row r="69" spans="1:13">
      <c r="A69" s="420"/>
      <c r="B69" s="416"/>
      <c r="C69" s="448" t="s">
        <v>378</v>
      </c>
      <c r="D69" s="131">
        <v>13182</v>
      </c>
      <c r="E69" s="131">
        <v>23810</v>
      </c>
      <c r="F69" s="132">
        <v>14808</v>
      </c>
      <c r="G69" s="132">
        <v>25080</v>
      </c>
      <c r="H69" s="131">
        <v>15119</v>
      </c>
      <c r="I69" s="312">
        <v>9369</v>
      </c>
      <c r="J69" s="161">
        <v>4863</v>
      </c>
      <c r="K69" s="131">
        <v>3052</v>
      </c>
      <c r="L69" s="131">
        <v>7175</v>
      </c>
      <c r="M69" s="131">
        <v>7709</v>
      </c>
    </row>
    <row r="70" spans="1:13" ht="11.25" customHeight="1">
      <c r="A70" s="420"/>
      <c r="B70" s="453"/>
      <c r="C70" s="454" t="s">
        <v>1064</v>
      </c>
      <c r="D70" s="131"/>
      <c r="E70" s="131"/>
      <c r="F70" s="132"/>
      <c r="G70" s="132"/>
      <c r="H70" s="131"/>
      <c r="I70" s="312"/>
      <c r="J70" s="161"/>
      <c r="K70" s="131"/>
      <c r="L70" s="131"/>
      <c r="M70" s="131"/>
    </row>
    <row r="71" spans="1:13">
      <c r="A71" s="420"/>
      <c r="B71" s="455"/>
      <c r="C71" s="456" t="s">
        <v>1065</v>
      </c>
      <c r="D71" s="131">
        <v>41856</v>
      </c>
      <c r="E71" s="131">
        <v>43483</v>
      </c>
      <c r="F71" s="132">
        <v>43861</v>
      </c>
      <c r="G71" s="132">
        <v>54937</v>
      </c>
      <c r="H71" s="131">
        <v>52725</v>
      </c>
      <c r="I71" s="312">
        <v>48837</v>
      </c>
      <c r="J71" s="161">
        <v>45299</v>
      </c>
      <c r="K71" s="131">
        <v>30201</v>
      </c>
      <c r="L71" s="131">
        <v>28479</v>
      </c>
      <c r="M71" s="131">
        <v>34696</v>
      </c>
    </row>
    <row r="72" spans="1:13" ht="11.25" customHeight="1">
      <c r="A72" s="420"/>
      <c r="B72" s="453"/>
      <c r="C72" s="454" t="s">
        <v>1066</v>
      </c>
      <c r="D72" s="131"/>
      <c r="E72" s="131"/>
      <c r="F72" s="132"/>
      <c r="G72" s="132"/>
      <c r="H72" s="131"/>
      <c r="I72" s="312"/>
      <c r="J72" s="161"/>
      <c r="K72" s="131"/>
      <c r="L72" s="131"/>
      <c r="M72" s="131"/>
    </row>
    <row r="73" spans="1:13">
      <c r="A73" s="420"/>
      <c r="B73" s="453"/>
      <c r="C73" s="500" t="s">
        <v>1067</v>
      </c>
      <c r="D73" s="131">
        <v>16116</v>
      </c>
      <c r="E73" s="131">
        <v>5446</v>
      </c>
      <c r="F73" s="132">
        <v>5284</v>
      </c>
      <c r="G73" s="132">
        <v>10109</v>
      </c>
      <c r="H73" s="131">
        <v>4997</v>
      </c>
      <c r="I73" s="312">
        <v>15050</v>
      </c>
      <c r="J73" s="161">
        <v>507</v>
      </c>
      <c r="K73" s="131">
        <v>3985</v>
      </c>
      <c r="L73" s="131">
        <v>3931</v>
      </c>
      <c r="M73" s="131">
        <v>16458</v>
      </c>
    </row>
    <row r="74" spans="1:13" ht="11.25" customHeight="1">
      <c r="A74" s="420"/>
      <c r="B74" s="453"/>
      <c r="C74" s="454" t="s">
        <v>1068</v>
      </c>
      <c r="D74" s="131"/>
      <c r="E74" s="131"/>
      <c r="F74" s="132"/>
      <c r="G74" s="132"/>
      <c r="H74" s="131"/>
      <c r="I74" s="312"/>
      <c r="J74" s="161"/>
      <c r="K74" s="131"/>
      <c r="L74" s="131"/>
      <c r="M74" s="131"/>
    </row>
    <row r="75" spans="1:13">
      <c r="A75" s="420"/>
      <c r="B75" s="453"/>
      <c r="C75" s="456" t="s">
        <v>405</v>
      </c>
      <c r="D75" s="131">
        <v>21389</v>
      </c>
      <c r="E75" s="131">
        <v>26012</v>
      </c>
      <c r="F75" s="132">
        <v>25873</v>
      </c>
      <c r="G75" s="132">
        <v>28350</v>
      </c>
      <c r="H75" s="131">
        <v>26437</v>
      </c>
      <c r="I75" s="312">
        <v>42645</v>
      </c>
      <c r="J75" s="161">
        <v>38320</v>
      </c>
      <c r="K75" s="131">
        <v>59834</v>
      </c>
      <c r="L75" s="131">
        <v>56533</v>
      </c>
      <c r="M75" s="131">
        <v>66227</v>
      </c>
    </row>
    <row r="76" spans="1:13" ht="11.25" customHeight="1">
      <c r="A76" s="420"/>
      <c r="B76" s="453"/>
      <c r="C76" s="454" t="s">
        <v>896</v>
      </c>
      <c r="D76" s="131"/>
      <c r="E76" s="131"/>
      <c r="F76" s="132"/>
      <c r="G76" s="132"/>
      <c r="H76" s="131"/>
      <c r="I76" s="312"/>
      <c r="J76" s="161"/>
      <c r="K76" s="131"/>
      <c r="L76" s="131"/>
      <c r="M76" s="131"/>
    </row>
    <row r="77" spans="1:13">
      <c r="A77" s="420"/>
      <c r="B77" s="444" t="s">
        <v>193</v>
      </c>
      <c r="C77" s="445"/>
      <c r="D77" s="136">
        <v>16673</v>
      </c>
      <c r="E77" s="136">
        <v>21481</v>
      </c>
      <c r="F77" s="137">
        <v>20824</v>
      </c>
      <c r="G77" s="137">
        <v>20824</v>
      </c>
      <c r="H77" s="136">
        <v>20824</v>
      </c>
      <c r="I77" s="313">
        <v>20823</v>
      </c>
      <c r="J77" s="305">
        <v>20645</v>
      </c>
      <c r="K77" s="136">
        <v>2993</v>
      </c>
      <c r="L77" s="136">
        <v>2993</v>
      </c>
      <c r="M77" s="136">
        <v>2705</v>
      </c>
    </row>
    <row r="78" spans="1:13" ht="11.25" customHeight="1">
      <c r="A78" s="420"/>
      <c r="B78" s="459" t="s">
        <v>898</v>
      </c>
      <c r="C78" s="460"/>
      <c r="D78" s="129"/>
      <c r="E78" s="129"/>
      <c r="F78" s="130"/>
      <c r="G78" s="130"/>
      <c r="H78" s="129"/>
      <c r="I78" s="314"/>
      <c r="J78" s="159"/>
      <c r="K78" s="129"/>
      <c r="L78" s="129"/>
      <c r="M78" s="129"/>
    </row>
    <row r="79" spans="1:13">
      <c r="A79" s="420"/>
      <c r="B79" s="442"/>
      <c r="C79" s="452" t="s">
        <v>1069</v>
      </c>
      <c r="D79" s="131">
        <v>16673</v>
      </c>
      <c r="E79" s="131">
        <v>21481</v>
      </c>
      <c r="F79" s="132">
        <v>20824</v>
      </c>
      <c r="G79" s="132">
        <v>20824</v>
      </c>
      <c r="H79" s="131">
        <v>20824</v>
      </c>
      <c r="I79" s="312">
        <v>20823</v>
      </c>
      <c r="J79" s="161">
        <v>20645</v>
      </c>
      <c r="K79" s="131">
        <v>2993</v>
      </c>
      <c r="L79" s="131">
        <v>2993</v>
      </c>
      <c r="M79" s="131">
        <v>2705</v>
      </c>
    </row>
    <row r="80" spans="1:13" ht="11.25" customHeight="1">
      <c r="A80" s="420"/>
      <c r="B80" s="453"/>
      <c r="C80" s="454" t="s">
        <v>1070</v>
      </c>
      <c r="D80" s="131"/>
      <c r="E80" s="131"/>
      <c r="F80" s="132"/>
      <c r="G80" s="132"/>
      <c r="H80" s="131"/>
      <c r="I80" s="312"/>
      <c r="J80" s="161"/>
      <c r="K80" s="131"/>
      <c r="L80" s="131"/>
      <c r="M80" s="131"/>
    </row>
    <row r="81" spans="1:13">
      <c r="A81" s="420"/>
      <c r="B81" s="467"/>
      <c r="C81" s="468" t="s">
        <v>1071</v>
      </c>
      <c r="D81" s="478">
        <v>1116677</v>
      </c>
      <c r="E81" s="478">
        <v>1161813</v>
      </c>
      <c r="F81" s="505">
        <v>1173983</v>
      </c>
      <c r="G81" s="505">
        <v>1246076</v>
      </c>
      <c r="H81" s="478">
        <v>1228657</v>
      </c>
      <c r="I81" s="506">
        <v>1242585</v>
      </c>
      <c r="J81" s="478">
        <v>1222827</v>
      </c>
      <c r="K81" s="478">
        <v>1297503</v>
      </c>
      <c r="L81" s="478">
        <v>1534541</v>
      </c>
      <c r="M81" s="478">
        <v>1479606</v>
      </c>
    </row>
    <row r="82" spans="1:13" ht="11.25" customHeight="1">
      <c r="A82" s="420"/>
      <c r="B82" s="425"/>
      <c r="C82" s="469" t="s">
        <v>1072</v>
      </c>
      <c r="D82" s="501"/>
      <c r="E82" s="501"/>
      <c r="F82" s="503"/>
      <c r="G82" s="502"/>
      <c r="H82" s="501"/>
      <c r="I82" s="503"/>
      <c r="J82" s="501"/>
      <c r="K82" s="501"/>
      <c r="L82" s="501"/>
      <c r="M82" s="501"/>
    </row>
    <row r="83" spans="1:13">
      <c r="A83" s="420"/>
      <c r="B83" s="444" t="s">
        <v>146</v>
      </c>
      <c r="C83" s="445"/>
      <c r="D83" s="136">
        <v>293559</v>
      </c>
      <c r="E83" s="136">
        <v>291823</v>
      </c>
      <c r="F83" s="137">
        <v>279525</v>
      </c>
      <c r="G83" s="137">
        <v>273232</v>
      </c>
      <c r="H83" s="136">
        <v>275637</v>
      </c>
      <c r="I83" s="313">
        <v>285928</v>
      </c>
      <c r="J83" s="305">
        <v>277696</v>
      </c>
      <c r="K83" s="136">
        <v>261210</v>
      </c>
      <c r="L83" s="136">
        <v>178743</v>
      </c>
      <c r="M83" s="136">
        <v>226731</v>
      </c>
    </row>
    <row r="84" spans="1:13" ht="11.25" customHeight="1">
      <c r="A84" s="420"/>
      <c r="B84" s="459" t="s">
        <v>1073</v>
      </c>
      <c r="C84" s="460"/>
      <c r="D84" s="129"/>
      <c r="E84" s="129"/>
      <c r="F84" s="130"/>
      <c r="G84" s="130"/>
      <c r="H84" s="129"/>
      <c r="I84" s="314"/>
      <c r="J84" s="159"/>
      <c r="K84" s="129"/>
      <c r="L84" s="129"/>
      <c r="M84" s="129"/>
    </row>
    <row r="85" spans="1:13">
      <c r="A85" s="420"/>
      <c r="B85" s="442"/>
      <c r="C85" s="452" t="s">
        <v>1074</v>
      </c>
      <c r="D85" s="131">
        <v>117641</v>
      </c>
      <c r="E85" s="131">
        <v>117641</v>
      </c>
      <c r="F85" s="132">
        <v>117641</v>
      </c>
      <c r="G85" s="132">
        <v>117641</v>
      </c>
      <c r="H85" s="131">
        <v>117641</v>
      </c>
      <c r="I85" s="312">
        <v>117641</v>
      </c>
      <c r="J85" s="161">
        <v>117641</v>
      </c>
      <c r="K85" s="131">
        <v>117641</v>
      </c>
      <c r="L85" s="131">
        <v>117641</v>
      </c>
      <c r="M85" s="131">
        <v>117641</v>
      </c>
    </row>
    <row r="86" spans="1:13" ht="11.25" customHeight="1">
      <c r="A86" s="420"/>
      <c r="B86" s="453"/>
      <c r="C86" s="454" t="s">
        <v>906</v>
      </c>
      <c r="D86" s="131"/>
      <c r="E86" s="131"/>
      <c r="F86" s="132"/>
      <c r="G86" s="132"/>
      <c r="H86" s="131"/>
      <c r="I86" s="312"/>
      <c r="J86" s="161"/>
      <c r="K86" s="131"/>
      <c r="L86" s="131"/>
      <c r="M86" s="131"/>
    </row>
    <row r="87" spans="1:13">
      <c r="A87" s="420"/>
      <c r="B87" s="416"/>
      <c r="C87" s="448" t="s">
        <v>357</v>
      </c>
      <c r="D87" s="131">
        <v>33993</v>
      </c>
      <c r="E87" s="131">
        <v>33993</v>
      </c>
      <c r="F87" s="132">
        <v>33993</v>
      </c>
      <c r="G87" s="132">
        <v>33993</v>
      </c>
      <c r="H87" s="131">
        <v>33993</v>
      </c>
      <c r="I87" s="312">
        <v>33993</v>
      </c>
      <c r="J87" s="161">
        <v>33993</v>
      </c>
      <c r="K87" s="131">
        <v>33993</v>
      </c>
      <c r="L87" s="131">
        <v>33993</v>
      </c>
      <c r="M87" s="131">
        <v>33993</v>
      </c>
    </row>
    <row r="88" spans="1:13" ht="11.25" customHeight="1">
      <c r="A88" s="420"/>
      <c r="B88" s="453"/>
      <c r="C88" s="454" t="s">
        <v>1075</v>
      </c>
      <c r="D88" s="131"/>
      <c r="E88" s="131"/>
      <c r="F88" s="132"/>
      <c r="G88" s="132"/>
      <c r="H88" s="131"/>
      <c r="I88" s="312"/>
      <c r="J88" s="161"/>
      <c r="K88" s="131"/>
      <c r="L88" s="131"/>
      <c r="M88" s="131"/>
    </row>
    <row r="89" spans="1:13">
      <c r="A89" s="420"/>
      <c r="B89" s="442"/>
      <c r="C89" s="452" t="s">
        <v>358</v>
      </c>
      <c r="D89" s="131">
        <v>145233</v>
      </c>
      <c r="E89" s="131">
        <v>143515</v>
      </c>
      <c r="F89" s="132">
        <v>131225</v>
      </c>
      <c r="G89" s="132">
        <v>124939</v>
      </c>
      <c r="H89" s="131">
        <v>127350</v>
      </c>
      <c r="I89" s="312">
        <v>137644</v>
      </c>
      <c r="J89" s="161">
        <v>129417</v>
      </c>
      <c r="K89" s="131">
        <v>112933</v>
      </c>
      <c r="L89" s="131">
        <v>30468</v>
      </c>
      <c r="M89" s="131">
        <v>78462</v>
      </c>
    </row>
    <row r="90" spans="1:13" ht="11.25" customHeight="1">
      <c r="A90" s="420"/>
      <c r="B90" s="453"/>
      <c r="C90" s="454" t="s">
        <v>1076</v>
      </c>
      <c r="D90" s="131"/>
      <c r="E90" s="131"/>
      <c r="F90" s="132"/>
      <c r="G90" s="132"/>
      <c r="H90" s="131"/>
      <c r="I90" s="312"/>
      <c r="J90" s="161"/>
      <c r="K90" s="131"/>
      <c r="L90" s="131"/>
      <c r="M90" s="131"/>
    </row>
    <row r="91" spans="1:13">
      <c r="A91" s="420"/>
      <c r="B91" s="442"/>
      <c r="C91" s="452" t="s">
        <v>910</v>
      </c>
      <c r="D91" s="131">
        <v>-3309</v>
      </c>
      <c r="E91" s="131">
        <v>-3327</v>
      </c>
      <c r="F91" s="132">
        <v>-3335</v>
      </c>
      <c r="G91" s="132">
        <v>-3342</v>
      </c>
      <c r="H91" s="131">
        <v>-3347</v>
      </c>
      <c r="I91" s="312">
        <v>-3351</v>
      </c>
      <c r="J91" s="161">
        <v>-3356</v>
      </c>
      <c r="K91" s="131">
        <v>-3357</v>
      </c>
      <c r="L91" s="131">
        <v>-3360</v>
      </c>
      <c r="M91" s="131">
        <v>-3365</v>
      </c>
    </row>
    <row r="92" spans="1:13" ht="11.25" customHeight="1">
      <c r="A92" s="420"/>
      <c r="B92" s="453"/>
      <c r="C92" s="454" t="s">
        <v>912</v>
      </c>
      <c r="D92" s="131"/>
      <c r="E92" s="131"/>
      <c r="F92" s="132"/>
      <c r="G92" s="132"/>
      <c r="H92" s="131"/>
      <c r="I92" s="312"/>
      <c r="J92" s="161"/>
      <c r="K92" s="131"/>
      <c r="L92" s="131"/>
      <c r="M92" s="131"/>
    </row>
    <row r="93" spans="1:13">
      <c r="A93" s="420"/>
      <c r="B93" s="444" t="s">
        <v>379</v>
      </c>
      <c r="C93" s="445"/>
      <c r="D93" s="136">
        <v>9250</v>
      </c>
      <c r="E93" s="136">
        <v>5340</v>
      </c>
      <c r="F93" s="137">
        <v>7172</v>
      </c>
      <c r="G93" s="137">
        <v>7267</v>
      </c>
      <c r="H93" s="136">
        <v>4605</v>
      </c>
      <c r="I93" s="313">
        <v>1017</v>
      </c>
      <c r="J93" s="305">
        <v>6433</v>
      </c>
      <c r="K93" s="136">
        <v>5473</v>
      </c>
      <c r="L93" s="136">
        <v>3366</v>
      </c>
      <c r="M93" s="136">
        <v>15370</v>
      </c>
    </row>
    <row r="94" spans="1:13" ht="11.25" customHeight="1">
      <c r="A94" s="420"/>
      <c r="B94" s="461" t="s">
        <v>1077</v>
      </c>
      <c r="C94" s="462"/>
      <c r="D94" s="135"/>
      <c r="E94" s="135"/>
      <c r="F94" s="134"/>
      <c r="G94" s="134"/>
      <c r="H94" s="135"/>
      <c r="I94" s="315"/>
      <c r="J94" s="177"/>
      <c r="K94" s="135"/>
      <c r="L94" s="135"/>
      <c r="M94" s="135"/>
    </row>
    <row r="95" spans="1:13">
      <c r="A95" s="420"/>
      <c r="B95" s="467"/>
      <c r="C95" s="468" t="s">
        <v>342</v>
      </c>
      <c r="D95" s="478">
        <v>302809</v>
      </c>
      <c r="E95" s="478">
        <v>297163</v>
      </c>
      <c r="F95" s="505">
        <v>286698</v>
      </c>
      <c r="G95" s="505">
        <v>280500</v>
      </c>
      <c r="H95" s="478">
        <v>280243</v>
      </c>
      <c r="I95" s="506">
        <v>286945</v>
      </c>
      <c r="J95" s="478">
        <v>284130</v>
      </c>
      <c r="K95" s="478">
        <v>266684</v>
      </c>
      <c r="L95" s="478">
        <v>182109</v>
      </c>
      <c r="M95" s="478">
        <v>242102</v>
      </c>
    </row>
    <row r="96" spans="1:13" ht="11.25" customHeight="1">
      <c r="A96" s="420"/>
      <c r="B96" s="425"/>
      <c r="C96" s="469" t="s">
        <v>1078</v>
      </c>
      <c r="D96" s="411"/>
      <c r="E96" s="411"/>
      <c r="F96" s="476"/>
      <c r="G96" s="476"/>
      <c r="H96" s="411"/>
      <c r="I96" s="504"/>
      <c r="J96" s="411"/>
      <c r="K96" s="411"/>
      <c r="L96" s="411"/>
      <c r="M96" s="411"/>
    </row>
    <row r="97" spans="1:13">
      <c r="A97" s="710"/>
      <c r="B97" s="451"/>
      <c r="C97" s="472" t="s">
        <v>24</v>
      </c>
      <c r="D97" s="501">
        <v>1419487</v>
      </c>
      <c r="E97" s="501">
        <v>1458977</v>
      </c>
      <c r="F97" s="502">
        <v>1460682</v>
      </c>
      <c r="G97" s="502">
        <v>1526576</v>
      </c>
      <c r="H97" s="501">
        <v>1508900</v>
      </c>
      <c r="I97" s="503">
        <v>1529530</v>
      </c>
      <c r="J97" s="501">
        <v>1506958</v>
      </c>
      <c r="K97" s="501">
        <v>1564187</v>
      </c>
      <c r="L97" s="501">
        <v>1716651</v>
      </c>
      <c r="M97" s="501">
        <v>1721709</v>
      </c>
    </row>
    <row r="98" spans="1:13" ht="11.25" customHeight="1">
      <c r="A98" s="473"/>
      <c r="B98" s="474"/>
      <c r="C98" s="475" t="s">
        <v>343</v>
      </c>
      <c r="D98" s="411"/>
      <c r="E98" s="411"/>
      <c r="F98" s="476"/>
      <c r="G98" s="476"/>
      <c r="H98" s="411"/>
      <c r="I98" s="504"/>
      <c r="J98" s="411"/>
      <c r="K98" s="411"/>
      <c r="L98" s="411"/>
      <c r="M98" s="411"/>
    </row>
    <row r="99" spans="1:13">
      <c r="A99" s="267" t="s">
        <v>1079</v>
      </c>
      <c r="B99" s="10"/>
      <c r="D99" s="12"/>
      <c r="E99" s="12"/>
    </row>
    <row r="100" spans="1:13" ht="11.25" customHeight="1">
      <c r="A100" s="270" t="s">
        <v>319</v>
      </c>
      <c r="B100" s="12"/>
      <c r="C100" s="12"/>
      <c r="D100" s="12"/>
      <c r="E100" s="12"/>
    </row>
  </sheetData>
  <mergeCells count="1">
    <mergeCell ref="A6:C6"/>
  </mergeCells>
  <phoneticPr fontId="12"/>
  <pageMargins left="0.70866141732283472" right="0.39370078740157483" top="0.59055118110236227" bottom="0.39370078740157483" header="0.51181102362204722" footer="0.31496062992125984"/>
  <pageSetup paperSize="9" scale="63" orientation="portrait" r:id="rId1"/>
  <headerFooter scaleWithDoc="0" alignWithMargins="0">
    <oddFooter>&amp;C&amp;9&amp;P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61"/>
  <sheetViews>
    <sheetView zoomScaleNormal="100" workbookViewId="0"/>
  </sheetViews>
  <sheetFormatPr defaultRowHeight="13.5"/>
  <cols>
    <col min="1" max="1" width="26.625" style="1" customWidth="1"/>
    <col min="2" max="11" width="9.25" style="1" customWidth="1"/>
    <col min="12" max="16384" width="9" style="1"/>
  </cols>
  <sheetData>
    <row r="1" spans="1:11" ht="17.100000000000001" customHeight="1">
      <c r="A1" s="1024" t="s">
        <v>1080</v>
      </c>
      <c r="B1" s="1004"/>
      <c r="C1" s="1004"/>
      <c r="D1" s="202"/>
      <c r="I1" s="1051"/>
    </row>
    <row r="2" spans="1:11" ht="17.100000000000001" customHeight="1">
      <c r="A2" s="269" t="s">
        <v>1081</v>
      </c>
      <c r="B2" s="1004"/>
      <c r="C2" s="1004"/>
      <c r="D2" s="20"/>
    </row>
    <row r="3" spans="1:11" ht="9" customHeight="1">
      <c r="A3" s="22"/>
    </row>
    <row r="4" spans="1:11" ht="17.100000000000001" customHeight="1">
      <c r="A4" s="1025" t="s">
        <v>1082</v>
      </c>
      <c r="I4" s="349"/>
      <c r="J4" s="349"/>
      <c r="K4" s="1037" t="s">
        <v>1232</v>
      </c>
    </row>
    <row r="5" spans="1:11" ht="17.100000000000001" customHeight="1">
      <c r="A5" s="269" t="s">
        <v>1083</v>
      </c>
      <c r="B5" s="38"/>
      <c r="C5" s="20"/>
      <c r="D5" s="79"/>
      <c r="F5" s="79"/>
      <c r="G5" s="79"/>
      <c r="H5" s="79"/>
      <c r="I5" s="304"/>
      <c r="J5" s="304"/>
      <c r="K5" s="365" t="s">
        <v>522</v>
      </c>
    </row>
    <row r="6" spans="1:11" ht="17.100000000000001" customHeight="1">
      <c r="A6" s="413" t="s">
        <v>373</v>
      </c>
      <c r="B6" s="412">
        <f>'表紙 '!$A$8-(12-COLUMN())</f>
        <v>2014</v>
      </c>
      <c r="C6" s="412">
        <f>'表紙 '!$A$8-(12-COLUMN())</f>
        <v>2015</v>
      </c>
      <c r="D6" s="412">
        <f>'表紙 '!$A$8-(12-COLUMN())</f>
        <v>2016</v>
      </c>
      <c r="E6" s="412">
        <f>'表紙 '!$A$8-(12-COLUMN())</f>
        <v>2017</v>
      </c>
      <c r="F6" s="412">
        <f>'表紙 '!$A$8-(12-COLUMN())</f>
        <v>2018</v>
      </c>
      <c r="G6" s="412">
        <f>'表紙 '!$A$8-(12-COLUMN())</f>
        <v>2019</v>
      </c>
      <c r="H6" s="412">
        <f>'表紙 '!$A$8-(12-COLUMN())</f>
        <v>2020</v>
      </c>
      <c r="I6" s="412">
        <f>'表紙 '!$A$8-(12-COLUMN())</f>
        <v>2021</v>
      </c>
      <c r="J6" s="412">
        <f>'表紙 '!$A$8-(12-COLUMN())</f>
        <v>2022</v>
      </c>
      <c r="K6" s="412">
        <f>'表紙 '!$A$8-(12-COLUMN())</f>
        <v>2023</v>
      </c>
    </row>
    <row r="7" spans="1:11" ht="17.100000000000001" customHeight="1">
      <c r="A7" s="511" t="s">
        <v>27</v>
      </c>
      <c r="B7" s="131">
        <v>513008</v>
      </c>
      <c r="C7" s="131">
        <v>494180</v>
      </c>
      <c r="D7" s="132">
        <v>497617</v>
      </c>
      <c r="E7" s="132">
        <v>549148</v>
      </c>
      <c r="F7" s="131">
        <v>575576</v>
      </c>
      <c r="G7" s="312">
        <v>573868</v>
      </c>
      <c r="H7" s="161">
        <v>577106</v>
      </c>
      <c r="I7" s="131">
        <v>554565</v>
      </c>
      <c r="J7" s="131">
        <v>756346</v>
      </c>
      <c r="K7" s="131">
        <v>738836</v>
      </c>
    </row>
    <row r="8" spans="1:11" ht="17.100000000000001" customHeight="1">
      <c r="A8" s="512" t="s">
        <v>1084</v>
      </c>
      <c r="B8" s="129"/>
      <c r="C8" s="129"/>
      <c r="D8" s="130"/>
      <c r="E8" s="130"/>
      <c r="F8" s="129"/>
      <c r="G8" s="314"/>
      <c r="H8" s="159"/>
      <c r="I8" s="129"/>
      <c r="J8" s="129"/>
      <c r="K8" s="129"/>
    </row>
    <row r="9" spans="1:11" ht="17.100000000000001" customHeight="1">
      <c r="A9" s="511" t="s">
        <v>54</v>
      </c>
      <c r="B9" s="131">
        <v>162512</v>
      </c>
      <c r="C9" s="131">
        <v>156072</v>
      </c>
      <c r="D9" s="132">
        <v>156920</v>
      </c>
      <c r="E9" s="132">
        <v>170649</v>
      </c>
      <c r="F9" s="131">
        <v>177758</v>
      </c>
      <c r="G9" s="312">
        <v>172744</v>
      </c>
      <c r="H9" s="161">
        <v>171159</v>
      </c>
      <c r="I9" s="131">
        <v>157907</v>
      </c>
      <c r="J9" s="131">
        <v>178946</v>
      </c>
      <c r="K9" s="131">
        <v>174598</v>
      </c>
    </row>
    <row r="10" spans="1:11" ht="17.100000000000001" customHeight="1">
      <c r="A10" s="513" t="s">
        <v>656</v>
      </c>
      <c r="B10" s="131"/>
      <c r="C10" s="131"/>
      <c r="D10" s="132"/>
      <c r="E10" s="132"/>
      <c r="F10" s="131"/>
      <c r="G10" s="312"/>
      <c r="H10" s="161"/>
      <c r="I10" s="131"/>
      <c r="J10" s="131"/>
      <c r="K10" s="131"/>
    </row>
    <row r="11" spans="1:11" ht="17.100000000000001" customHeight="1">
      <c r="A11" s="514" t="s">
        <v>55</v>
      </c>
      <c r="B11" s="131">
        <v>282356</v>
      </c>
      <c r="C11" s="131">
        <v>276254</v>
      </c>
      <c r="D11" s="132">
        <v>276992</v>
      </c>
      <c r="E11" s="132">
        <v>301602</v>
      </c>
      <c r="F11" s="131">
        <v>299681</v>
      </c>
      <c r="G11" s="312">
        <v>280668</v>
      </c>
      <c r="H11" s="161">
        <v>269399</v>
      </c>
      <c r="I11" s="131">
        <v>268142</v>
      </c>
      <c r="J11" s="131">
        <v>353573</v>
      </c>
      <c r="K11" s="131">
        <v>387425</v>
      </c>
    </row>
    <row r="12" spans="1:11" ht="17.100000000000001" customHeight="1">
      <c r="A12" s="513" t="s">
        <v>1085</v>
      </c>
      <c r="B12" s="131"/>
      <c r="C12" s="131"/>
      <c r="D12" s="132"/>
      <c r="E12" s="132"/>
      <c r="F12" s="131"/>
      <c r="G12" s="312"/>
      <c r="H12" s="161"/>
      <c r="I12" s="131"/>
      <c r="J12" s="131"/>
      <c r="K12" s="131"/>
    </row>
    <row r="13" spans="1:11" ht="17.100000000000001" customHeight="1">
      <c r="A13" s="514" t="s">
        <v>23</v>
      </c>
      <c r="B13" s="131">
        <v>68139</v>
      </c>
      <c r="C13" s="131">
        <v>61853</v>
      </c>
      <c r="D13" s="132">
        <v>63704</v>
      </c>
      <c r="E13" s="132">
        <v>76897</v>
      </c>
      <c r="F13" s="131">
        <v>98136</v>
      </c>
      <c r="G13" s="312">
        <v>120456</v>
      </c>
      <c r="H13" s="161">
        <v>136547</v>
      </c>
      <c r="I13" s="131">
        <v>128515</v>
      </c>
      <c r="J13" s="131">
        <v>223825</v>
      </c>
      <c r="K13" s="131">
        <v>176813</v>
      </c>
    </row>
    <row r="14" spans="1:11" ht="17.100000000000001" customHeight="1">
      <c r="A14" s="513" t="s">
        <v>931</v>
      </c>
      <c r="B14" s="131"/>
      <c r="C14" s="131"/>
      <c r="D14" s="132"/>
      <c r="E14" s="132"/>
      <c r="F14" s="131"/>
      <c r="G14" s="312"/>
      <c r="H14" s="161"/>
      <c r="I14" s="131"/>
      <c r="J14" s="131"/>
      <c r="K14" s="131"/>
    </row>
    <row r="15" spans="1:11" ht="17.100000000000001" customHeight="1">
      <c r="A15" s="671" t="s">
        <v>28</v>
      </c>
      <c r="B15" s="631">
        <v>477747</v>
      </c>
      <c r="C15" s="631">
        <v>465391</v>
      </c>
      <c r="D15" s="665">
        <v>495049</v>
      </c>
      <c r="E15" s="665">
        <v>543772</v>
      </c>
      <c r="F15" s="631">
        <v>571054</v>
      </c>
      <c r="G15" s="666">
        <v>553654</v>
      </c>
      <c r="H15" s="632">
        <v>583570</v>
      </c>
      <c r="I15" s="631">
        <v>590892</v>
      </c>
      <c r="J15" s="631">
        <v>839516</v>
      </c>
      <c r="K15" s="631">
        <v>659099</v>
      </c>
    </row>
    <row r="16" spans="1:11" ht="17.100000000000001" customHeight="1">
      <c r="A16" s="512" t="s">
        <v>112</v>
      </c>
      <c r="B16" s="129"/>
      <c r="C16" s="129"/>
      <c r="D16" s="130"/>
      <c r="E16" s="130"/>
      <c r="F16" s="129"/>
      <c r="G16" s="314"/>
      <c r="H16" s="159"/>
      <c r="I16" s="129"/>
      <c r="J16" s="129"/>
      <c r="K16" s="129"/>
    </row>
    <row r="17" spans="1:11" ht="17.100000000000001" customHeight="1">
      <c r="A17" s="511" t="s">
        <v>56</v>
      </c>
      <c r="B17" s="131">
        <v>50485</v>
      </c>
      <c r="C17" s="131">
        <v>44289</v>
      </c>
      <c r="D17" s="132">
        <v>50940</v>
      </c>
      <c r="E17" s="132">
        <v>49676</v>
      </c>
      <c r="F17" s="131">
        <v>48033</v>
      </c>
      <c r="G17" s="312">
        <v>51156</v>
      </c>
      <c r="H17" s="161">
        <v>29429</v>
      </c>
      <c r="I17" s="131">
        <v>26528</v>
      </c>
      <c r="J17" s="131">
        <v>26550</v>
      </c>
      <c r="K17" s="131">
        <v>29807</v>
      </c>
    </row>
    <row r="18" spans="1:11" ht="17.100000000000001" customHeight="1">
      <c r="A18" s="513" t="s">
        <v>1086</v>
      </c>
      <c r="B18" s="131"/>
      <c r="C18" s="131"/>
      <c r="D18" s="132"/>
      <c r="E18" s="132"/>
      <c r="F18" s="131"/>
      <c r="G18" s="312"/>
      <c r="H18" s="161"/>
      <c r="I18" s="131"/>
      <c r="J18" s="131"/>
      <c r="K18" s="131"/>
    </row>
    <row r="19" spans="1:11" ht="17.100000000000001" customHeight="1">
      <c r="A19" s="511" t="s">
        <v>57</v>
      </c>
      <c r="B19" s="131">
        <v>128758</v>
      </c>
      <c r="C19" s="131">
        <v>102396</v>
      </c>
      <c r="D19" s="132">
        <v>102624</v>
      </c>
      <c r="E19" s="132">
        <v>118990</v>
      </c>
      <c r="F19" s="131">
        <v>124485</v>
      </c>
      <c r="G19" s="312">
        <v>109837</v>
      </c>
      <c r="H19" s="161">
        <v>90899</v>
      </c>
      <c r="I19" s="131">
        <v>169262</v>
      </c>
      <c r="J19" s="131">
        <v>395373</v>
      </c>
      <c r="K19" s="131">
        <v>232743</v>
      </c>
    </row>
    <row r="20" spans="1:11" ht="17.100000000000001" customHeight="1">
      <c r="A20" s="513" t="s">
        <v>1087</v>
      </c>
      <c r="B20" s="131"/>
      <c r="C20" s="131"/>
      <c r="D20" s="132"/>
      <c r="E20" s="132"/>
      <c r="F20" s="131"/>
      <c r="G20" s="312"/>
      <c r="H20" s="161"/>
      <c r="I20" s="131"/>
      <c r="J20" s="131"/>
      <c r="K20" s="131"/>
    </row>
    <row r="21" spans="1:11" ht="17.100000000000001" customHeight="1">
      <c r="A21" s="511" t="s">
        <v>58</v>
      </c>
      <c r="B21" s="131">
        <v>60839</v>
      </c>
      <c r="C21" s="131">
        <v>57911</v>
      </c>
      <c r="D21" s="132">
        <v>63111</v>
      </c>
      <c r="E21" s="132">
        <v>69087</v>
      </c>
      <c r="F21" s="131">
        <v>64414</v>
      </c>
      <c r="G21" s="312">
        <v>60053</v>
      </c>
      <c r="H21" s="161">
        <v>32318</v>
      </c>
      <c r="I21" s="131">
        <v>36353</v>
      </c>
      <c r="J21" s="131">
        <v>31549</v>
      </c>
      <c r="K21" s="131">
        <v>39227</v>
      </c>
    </row>
    <row r="22" spans="1:11" ht="17.100000000000001" customHeight="1">
      <c r="A22" s="513" t="s">
        <v>1088</v>
      </c>
      <c r="B22" s="131"/>
      <c r="C22" s="131"/>
      <c r="D22" s="132"/>
      <c r="E22" s="132"/>
      <c r="F22" s="131"/>
      <c r="G22" s="312"/>
      <c r="H22" s="161"/>
      <c r="I22" s="131"/>
      <c r="J22" s="131"/>
      <c r="K22" s="131"/>
    </row>
    <row r="23" spans="1:11" ht="17.100000000000001" customHeight="1">
      <c r="A23" s="515" t="s">
        <v>59</v>
      </c>
      <c r="B23" s="131">
        <v>66830</v>
      </c>
      <c r="C23" s="131">
        <v>63696</v>
      </c>
      <c r="D23" s="132">
        <v>61328</v>
      </c>
      <c r="E23" s="132">
        <v>59162</v>
      </c>
      <c r="F23" s="131">
        <v>68330</v>
      </c>
      <c r="G23" s="312">
        <v>47828</v>
      </c>
      <c r="H23" s="161">
        <v>28872</v>
      </c>
      <c r="I23" s="131">
        <v>29953</v>
      </c>
      <c r="J23" s="131">
        <v>30657</v>
      </c>
      <c r="K23" s="131">
        <v>31968</v>
      </c>
    </row>
    <row r="24" spans="1:11" ht="17.100000000000001" customHeight="1">
      <c r="A24" s="513" t="s">
        <v>1089</v>
      </c>
      <c r="B24" s="131"/>
      <c r="C24" s="131"/>
      <c r="D24" s="132"/>
      <c r="E24" s="132"/>
      <c r="F24" s="131"/>
      <c r="G24" s="312"/>
      <c r="H24" s="161"/>
      <c r="I24" s="131"/>
      <c r="J24" s="131"/>
      <c r="K24" s="131"/>
    </row>
    <row r="25" spans="1:11" ht="17.100000000000001" customHeight="1">
      <c r="A25" s="515" t="s">
        <v>60</v>
      </c>
      <c r="B25" s="131">
        <v>56202</v>
      </c>
      <c r="C25" s="131">
        <v>63802</v>
      </c>
      <c r="D25" s="132">
        <v>69660</v>
      </c>
      <c r="E25" s="132">
        <v>84636</v>
      </c>
      <c r="F25" s="131">
        <v>103426</v>
      </c>
      <c r="G25" s="312">
        <v>105013</v>
      </c>
      <c r="H25" s="740">
        <v>136269</v>
      </c>
      <c r="I25" s="131">
        <v>124922</v>
      </c>
      <c r="J25" s="131">
        <v>144355</v>
      </c>
      <c r="K25" s="131">
        <v>99571</v>
      </c>
    </row>
    <row r="26" spans="1:11" ht="17.100000000000001" customHeight="1">
      <c r="A26" s="513" t="s">
        <v>1090</v>
      </c>
      <c r="B26" s="131"/>
      <c r="C26" s="131"/>
      <c r="D26" s="132"/>
      <c r="E26" s="132"/>
      <c r="F26" s="131"/>
      <c r="G26" s="312"/>
      <c r="H26" s="161"/>
      <c r="I26" s="131"/>
      <c r="J26" s="131"/>
      <c r="K26" s="131"/>
    </row>
    <row r="27" spans="1:11" ht="17.100000000000001" customHeight="1">
      <c r="A27" s="514" t="s">
        <v>61</v>
      </c>
      <c r="B27" s="131">
        <v>29069</v>
      </c>
      <c r="C27" s="131">
        <v>28245</v>
      </c>
      <c r="D27" s="132">
        <v>28063</v>
      </c>
      <c r="E27" s="132">
        <v>28569</v>
      </c>
      <c r="F27" s="131">
        <v>28244</v>
      </c>
      <c r="G27" s="312">
        <v>29230</v>
      </c>
      <c r="H27" s="161">
        <v>10962</v>
      </c>
      <c r="I27" s="131">
        <v>10848</v>
      </c>
      <c r="J27" s="131">
        <v>12738</v>
      </c>
      <c r="K27" s="131">
        <v>12336</v>
      </c>
    </row>
    <row r="28" spans="1:11" ht="17.100000000000001" customHeight="1">
      <c r="A28" s="513" t="s">
        <v>1091</v>
      </c>
      <c r="B28" s="131"/>
      <c r="C28" s="131"/>
      <c r="D28" s="132"/>
      <c r="E28" s="132"/>
      <c r="F28" s="131"/>
      <c r="G28" s="312"/>
      <c r="H28" s="161"/>
      <c r="I28" s="131"/>
      <c r="J28" s="131"/>
      <c r="K28" s="131"/>
    </row>
    <row r="29" spans="1:11" ht="17.100000000000001" customHeight="1">
      <c r="A29" s="515" t="s">
        <v>23</v>
      </c>
      <c r="B29" s="131">
        <v>85560</v>
      </c>
      <c r="C29" s="131">
        <v>105050</v>
      </c>
      <c r="D29" s="132">
        <v>119320</v>
      </c>
      <c r="E29" s="132">
        <v>133648</v>
      </c>
      <c r="F29" s="131">
        <v>134119</v>
      </c>
      <c r="G29" s="312">
        <v>150535</v>
      </c>
      <c r="H29" s="740">
        <v>254818</v>
      </c>
      <c r="I29" s="131">
        <v>193022</v>
      </c>
      <c r="J29" s="131">
        <v>198290</v>
      </c>
      <c r="K29" s="131">
        <v>213444</v>
      </c>
    </row>
    <row r="30" spans="1:11" ht="17.100000000000001" customHeight="1">
      <c r="A30" s="513" t="s">
        <v>1092</v>
      </c>
      <c r="B30" s="131"/>
      <c r="C30" s="131"/>
      <c r="D30" s="132"/>
      <c r="E30" s="132"/>
      <c r="F30" s="131"/>
      <c r="G30" s="312"/>
      <c r="H30" s="161"/>
      <c r="I30" s="131"/>
      <c r="J30" s="131"/>
      <c r="K30" s="131"/>
    </row>
    <row r="31" spans="1:11" ht="17.100000000000001" customHeight="1">
      <c r="A31" s="672" t="s">
        <v>29</v>
      </c>
      <c r="B31" s="631">
        <v>35260</v>
      </c>
      <c r="C31" s="631">
        <v>28788</v>
      </c>
      <c r="D31" s="665">
        <v>2568</v>
      </c>
      <c r="E31" s="665">
        <v>5375</v>
      </c>
      <c r="F31" s="631">
        <v>4522</v>
      </c>
      <c r="G31" s="666">
        <v>20214</v>
      </c>
      <c r="H31" s="632">
        <v>-6463</v>
      </c>
      <c r="I31" s="631">
        <v>-36327</v>
      </c>
      <c r="J31" s="631">
        <v>-83169</v>
      </c>
      <c r="K31" s="631">
        <v>79736</v>
      </c>
    </row>
    <row r="32" spans="1:11" ht="17.100000000000001" customHeight="1">
      <c r="A32" s="633" t="s">
        <v>113</v>
      </c>
      <c r="B32" s="634"/>
      <c r="C32" s="634"/>
      <c r="D32" s="668"/>
      <c r="E32" s="668"/>
      <c r="F32" s="634"/>
      <c r="G32" s="669"/>
      <c r="H32" s="635"/>
      <c r="I32" s="634"/>
      <c r="J32" s="634"/>
      <c r="K32" s="634"/>
    </row>
    <row r="33" spans="1:11" ht="17.100000000000001" customHeight="1">
      <c r="A33" s="511" t="s">
        <v>30</v>
      </c>
      <c r="B33" s="131">
        <v>17160</v>
      </c>
      <c r="C33" s="131">
        <v>9795</v>
      </c>
      <c r="D33" s="132">
        <v>5824</v>
      </c>
      <c r="E33" s="132">
        <v>11006</v>
      </c>
      <c r="F33" s="131">
        <v>2074</v>
      </c>
      <c r="G33" s="312">
        <v>4507</v>
      </c>
      <c r="H33" s="161">
        <v>1907</v>
      </c>
      <c r="I33" s="131">
        <v>4587</v>
      </c>
      <c r="J33" s="131">
        <v>9746</v>
      </c>
      <c r="K33" s="131">
        <v>-156</v>
      </c>
    </row>
    <row r="34" spans="1:11" ht="17.100000000000001" customHeight="1">
      <c r="A34" s="512" t="s">
        <v>929</v>
      </c>
      <c r="B34" s="129"/>
      <c r="C34" s="129"/>
      <c r="D34" s="130"/>
      <c r="E34" s="130"/>
      <c r="F34" s="129"/>
      <c r="G34" s="314"/>
      <c r="H34" s="159"/>
      <c r="I34" s="129"/>
      <c r="J34" s="129"/>
      <c r="K34" s="129"/>
    </row>
    <row r="35" spans="1:11" ht="17.100000000000001" customHeight="1">
      <c r="A35" s="511" t="s">
        <v>31</v>
      </c>
      <c r="B35" s="131">
        <v>15148</v>
      </c>
      <c r="C35" s="131">
        <v>11224</v>
      </c>
      <c r="D35" s="132">
        <v>10396</v>
      </c>
      <c r="E35" s="132">
        <v>9612</v>
      </c>
      <c r="F35" s="131">
        <v>8786</v>
      </c>
      <c r="G35" s="312">
        <v>7654</v>
      </c>
      <c r="H35" s="161">
        <v>6934</v>
      </c>
      <c r="I35" s="131">
        <v>6563</v>
      </c>
      <c r="J35" s="131">
        <v>7172</v>
      </c>
      <c r="K35" s="131">
        <v>7415</v>
      </c>
    </row>
    <row r="36" spans="1:11" ht="17.100000000000001" customHeight="1">
      <c r="A36" s="513" t="s">
        <v>107</v>
      </c>
      <c r="B36" s="131"/>
      <c r="C36" s="131"/>
      <c r="D36" s="132"/>
      <c r="E36" s="132"/>
      <c r="F36" s="131"/>
      <c r="G36" s="312"/>
      <c r="H36" s="161"/>
      <c r="I36" s="131"/>
      <c r="J36" s="131"/>
      <c r="K36" s="131"/>
    </row>
    <row r="37" spans="1:11" ht="17.100000000000001" customHeight="1">
      <c r="A37" s="511" t="s">
        <v>23</v>
      </c>
      <c r="B37" s="131">
        <v>2012</v>
      </c>
      <c r="C37" s="131">
        <v>-1428</v>
      </c>
      <c r="D37" s="132">
        <v>-4571</v>
      </c>
      <c r="E37" s="132">
        <v>1393</v>
      </c>
      <c r="F37" s="131">
        <v>-6711</v>
      </c>
      <c r="G37" s="312">
        <v>-3146</v>
      </c>
      <c r="H37" s="161">
        <v>-5026</v>
      </c>
      <c r="I37" s="131">
        <v>-11150</v>
      </c>
      <c r="J37" s="131">
        <v>2574</v>
      </c>
      <c r="K37" s="131">
        <v>-7571</v>
      </c>
    </row>
    <row r="38" spans="1:11" ht="17.100000000000001" customHeight="1">
      <c r="A38" s="513" t="s">
        <v>931</v>
      </c>
      <c r="B38" s="131"/>
      <c r="C38" s="131"/>
      <c r="D38" s="132"/>
      <c r="E38" s="132"/>
      <c r="F38" s="131"/>
      <c r="G38" s="312"/>
      <c r="H38" s="161"/>
      <c r="I38" s="131"/>
      <c r="J38" s="131"/>
      <c r="K38" s="131"/>
    </row>
    <row r="39" spans="1:11" ht="17.100000000000001" customHeight="1">
      <c r="A39" s="664" t="s">
        <v>108</v>
      </c>
      <c r="B39" s="631">
        <v>18100</v>
      </c>
      <c r="C39" s="631">
        <v>18992</v>
      </c>
      <c r="D39" s="665">
        <v>-3256</v>
      </c>
      <c r="E39" s="665">
        <v>-5630</v>
      </c>
      <c r="F39" s="631">
        <v>2447</v>
      </c>
      <c r="G39" s="666">
        <v>15707</v>
      </c>
      <c r="H39" s="632">
        <v>-8371</v>
      </c>
      <c r="I39" s="631">
        <v>-31739</v>
      </c>
      <c r="J39" s="631">
        <v>-92916</v>
      </c>
      <c r="K39" s="631">
        <v>79893</v>
      </c>
    </row>
    <row r="40" spans="1:11" ht="17.100000000000001" customHeight="1">
      <c r="A40" s="667" t="s">
        <v>1093</v>
      </c>
      <c r="B40" s="634"/>
      <c r="C40" s="634"/>
      <c r="D40" s="668"/>
      <c r="E40" s="668"/>
      <c r="F40" s="634"/>
      <c r="G40" s="669"/>
      <c r="H40" s="635"/>
      <c r="I40" s="634"/>
      <c r="J40" s="634"/>
      <c r="K40" s="634"/>
    </row>
    <row r="41" spans="1:11" ht="17.100000000000001" customHeight="1">
      <c r="A41" s="670" t="s">
        <v>1094</v>
      </c>
      <c r="B41" s="131">
        <v>2688</v>
      </c>
      <c r="C41" s="131">
        <v>4807</v>
      </c>
      <c r="D41" s="132">
        <v>-656</v>
      </c>
      <c r="E41" s="132" t="s">
        <v>173</v>
      </c>
      <c r="F41" s="131" t="s">
        <v>173</v>
      </c>
      <c r="G41" s="312">
        <v>-1</v>
      </c>
      <c r="H41" s="161">
        <v>-177</v>
      </c>
      <c r="I41" s="131">
        <v>-17651</v>
      </c>
      <c r="J41" s="131" t="s">
        <v>173</v>
      </c>
      <c r="K41" s="131">
        <v>-288</v>
      </c>
    </row>
    <row r="42" spans="1:11" ht="17.100000000000001" customHeight="1">
      <c r="A42" s="663" t="s">
        <v>933</v>
      </c>
      <c r="B42" s="131"/>
      <c r="C42" s="131"/>
      <c r="D42" s="132"/>
      <c r="E42" s="132"/>
      <c r="F42" s="131"/>
      <c r="G42" s="312"/>
      <c r="H42" s="161"/>
      <c r="I42" s="131"/>
      <c r="J42" s="131"/>
      <c r="K42" s="131"/>
    </row>
    <row r="43" spans="1:11" s="2" customFormat="1" ht="17.100000000000001" customHeight="1">
      <c r="A43" s="664" t="s">
        <v>64</v>
      </c>
      <c r="B43" s="631" t="s">
        <v>173</v>
      </c>
      <c r="C43" s="631" t="s">
        <v>173</v>
      </c>
      <c r="D43" s="665" t="s">
        <v>173</v>
      </c>
      <c r="E43" s="665" t="s">
        <v>173</v>
      </c>
      <c r="F43" s="631" t="s">
        <v>173</v>
      </c>
      <c r="G43" s="666" t="s">
        <v>173</v>
      </c>
      <c r="H43" s="632" t="s">
        <v>173</v>
      </c>
      <c r="I43" s="631" t="s">
        <v>173</v>
      </c>
      <c r="J43" s="631" t="s">
        <v>173</v>
      </c>
      <c r="K43" s="631" t="s">
        <v>173</v>
      </c>
    </row>
    <row r="44" spans="1:11" s="2" customFormat="1" ht="17.100000000000001" customHeight="1">
      <c r="A44" s="663" t="s">
        <v>1095</v>
      </c>
      <c r="B44" s="131"/>
      <c r="C44" s="131"/>
      <c r="D44" s="132"/>
      <c r="E44" s="132"/>
      <c r="F44" s="131"/>
      <c r="G44" s="312"/>
      <c r="H44" s="161"/>
      <c r="I44" s="131"/>
      <c r="J44" s="131"/>
      <c r="K44" s="131"/>
    </row>
    <row r="45" spans="1:11" ht="17.100000000000001" customHeight="1">
      <c r="A45" s="664" t="s">
        <v>1096</v>
      </c>
      <c r="B45" s="631" t="s">
        <v>173</v>
      </c>
      <c r="C45" s="631" t="s">
        <v>173</v>
      </c>
      <c r="D45" s="665" t="s">
        <v>173</v>
      </c>
      <c r="E45" s="665" t="s">
        <v>173</v>
      </c>
      <c r="F45" s="631" t="s">
        <v>173</v>
      </c>
      <c r="G45" s="666">
        <v>1138</v>
      </c>
      <c r="H45" s="632" t="s">
        <v>173</v>
      </c>
      <c r="I45" s="631" t="s">
        <v>173</v>
      </c>
      <c r="J45" s="631" t="s">
        <v>173</v>
      </c>
      <c r="K45" s="631">
        <v>33006</v>
      </c>
    </row>
    <row r="46" spans="1:11" ht="17.100000000000001" customHeight="1">
      <c r="A46" s="667" t="s">
        <v>1097</v>
      </c>
      <c r="B46" s="634"/>
      <c r="C46" s="634"/>
      <c r="D46" s="668"/>
      <c r="E46" s="668"/>
      <c r="F46" s="634"/>
      <c r="G46" s="669"/>
      <c r="H46" s="635"/>
      <c r="I46" s="634"/>
      <c r="J46" s="634"/>
      <c r="K46" s="634"/>
    </row>
    <row r="47" spans="1:11" ht="17.100000000000001" customHeight="1">
      <c r="A47" s="670" t="s">
        <v>163</v>
      </c>
      <c r="B47" s="131">
        <v>15411</v>
      </c>
      <c r="C47" s="131">
        <v>14184</v>
      </c>
      <c r="D47" s="132">
        <v>-2599</v>
      </c>
      <c r="E47" s="132">
        <v>-5630</v>
      </c>
      <c r="F47" s="131">
        <v>2447</v>
      </c>
      <c r="G47" s="312">
        <v>14570</v>
      </c>
      <c r="H47" s="161">
        <v>-8193</v>
      </c>
      <c r="I47" s="131">
        <v>-14088</v>
      </c>
      <c r="J47" s="131">
        <v>-92916</v>
      </c>
      <c r="K47" s="131">
        <v>47174</v>
      </c>
    </row>
    <row r="48" spans="1:11" ht="17.100000000000001" customHeight="1">
      <c r="A48" s="663" t="s">
        <v>1098</v>
      </c>
      <c r="B48" s="131"/>
      <c r="C48" s="131"/>
      <c r="D48" s="132"/>
      <c r="E48" s="132"/>
      <c r="F48" s="131"/>
      <c r="G48" s="312"/>
      <c r="H48" s="161"/>
      <c r="I48" s="131"/>
      <c r="J48" s="131"/>
      <c r="K48" s="131"/>
    </row>
    <row r="49" spans="1:11" ht="17.100000000000001" customHeight="1">
      <c r="A49" s="664" t="s">
        <v>936</v>
      </c>
      <c r="B49" s="631">
        <v>4512</v>
      </c>
      <c r="C49" s="631">
        <v>3152</v>
      </c>
      <c r="D49" s="665">
        <v>4</v>
      </c>
      <c r="E49" s="665">
        <v>14</v>
      </c>
      <c r="F49" s="631">
        <v>-1158</v>
      </c>
      <c r="G49" s="666">
        <v>2094</v>
      </c>
      <c r="H49" s="632">
        <v>-6654</v>
      </c>
      <c r="I49" s="631">
        <v>-3207</v>
      </c>
      <c r="J49" s="631">
        <v>-1284</v>
      </c>
      <c r="K49" s="631">
        <v>5050</v>
      </c>
    </row>
    <row r="50" spans="1:11" ht="17.100000000000001" customHeight="1">
      <c r="A50" s="667" t="s">
        <v>381</v>
      </c>
      <c r="B50" s="634"/>
      <c r="C50" s="634"/>
      <c r="D50" s="668"/>
      <c r="E50" s="668"/>
      <c r="F50" s="634"/>
      <c r="G50" s="669"/>
      <c r="H50" s="635"/>
      <c r="I50" s="634"/>
      <c r="J50" s="634"/>
      <c r="K50" s="634"/>
    </row>
    <row r="51" spans="1:11" ht="17.100000000000001" customHeight="1">
      <c r="A51" s="664" t="s">
        <v>1099</v>
      </c>
      <c r="B51" s="631">
        <v>4241</v>
      </c>
      <c r="C51" s="631">
        <v>2309</v>
      </c>
      <c r="D51" s="665">
        <v>-755</v>
      </c>
      <c r="E51" s="665">
        <v>-1449</v>
      </c>
      <c r="F51" s="631">
        <v>1193</v>
      </c>
      <c r="G51" s="666">
        <v>2180</v>
      </c>
      <c r="H51" s="632">
        <v>3554</v>
      </c>
      <c r="I51" s="631">
        <v>1948</v>
      </c>
      <c r="J51" s="631">
        <v>-9689</v>
      </c>
      <c r="K51" s="631">
        <v>-5868</v>
      </c>
    </row>
    <row r="52" spans="1:11" ht="17.100000000000001" customHeight="1">
      <c r="A52" s="667" t="s">
        <v>361</v>
      </c>
      <c r="B52" s="634"/>
      <c r="C52" s="634"/>
      <c r="D52" s="668"/>
      <c r="E52" s="668"/>
      <c r="F52" s="634"/>
      <c r="G52" s="669"/>
      <c r="H52" s="635"/>
      <c r="I52" s="634"/>
      <c r="J52" s="634"/>
      <c r="K52" s="634"/>
    </row>
    <row r="53" spans="1:11" ht="17.100000000000001" customHeight="1">
      <c r="A53" s="670" t="s">
        <v>1100</v>
      </c>
      <c r="B53" s="131">
        <v>6657</v>
      </c>
      <c r="C53" s="131">
        <v>8723</v>
      </c>
      <c r="D53" s="132">
        <v>-1848</v>
      </c>
      <c r="E53" s="132">
        <v>-4195</v>
      </c>
      <c r="F53" s="131">
        <v>2411</v>
      </c>
      <c r="G53" s="312">
        <v>10294</v>
      </c>
      <c r="H53" s="161">
        <v>-5094</v>
      </c>
      <c r="I53" s="131">
        <v>-12828</v>
      </c>
      <c r="J53" s="131">
        <v>-81942</v>
      </c>
      <c r="K53" s="131">
        <v>47993</v>
      </c>
    </row>
    <row r="54" spans="1:11" ht="17.100000000000001" customHeight="1">
      <c r="A54" s="667" t="s">
        <v>1101</v>
      </c>
      <c r="B54" s="634"/>
      <c r="C54" s="634"/>
      <c r="D54" s="668"/>
      <c r="E54" s="668"/>
      <c r="F54" s="634"/>
      <c r="G54" s="669"/>
      <c r="H54" s="635"/>
      <c r="I54" s="634"/>
      <c r="J54" s="634"/>
      <c r="K54" s="634"/>
    </row>
    <row r="55" spans="1:11">
      <c r="A55" s="511" t="s">
        <v>62</v>
      </c>
      <c r="B55" s="47"/>
      <c r="C55" s="47"/>
      <c r="D55" s="50"/>
      <c r="E55" s="50"/>
      <c r="F55" s="47"/>
      <c r="G55" s="7"/>
      <c r="H55" s="366"/>
      <c r="I55" s="47"/>
      <c r="J55" s="47"/>
      <c r="K55" s="47"/>
    </row>
    <row r="56" spans="1:11">
      <c r="A56" s="513" t="s">
        <v>1102</v>
      </c>
      <c r="B56" s="47"/>
      <c r="C56" s="47"/>
      <c r="D56" s="50"/>
      <c r="E56" s="50"/>
      <c r="F56" s="47"/>
      <c r="G56" s="7"/>
      <c r="H56" s="366"/>
      <c r="I56" s="47"/>
      <c r="J56" s="47"/>
      <c r="K56" s="47"/>
    </row>
    <row r="57" spans="1:11">
      <c r="A57" s="515" t="s">
        <v>164</v>
      </c>
      <c r="B57" s="143">
        <v>31.88</v>
      </c>
      <c r="C57" s="143">
        <v>41.78</v>
      </c>
      <c r="D57" s="144">
        <v>-8.85</v>
      </c>
      <c r="E57" s="144">
        <v>-20.09</v>
      </c>
      <c r="F57" s="143">
        <v>11.55</v>
      </c>
      <c r="G57" s="316">
        <v>49.31</v>
      </c>
      <c r="H57" s="367">
        <v>-24.4</v>
      </c>
      <c r="I57" s="143">
        <v>-61.45</v>
      </c>
      <c r="J57" s="143">
        <v>-392.52</v>
      </c>
      <c r="K57" s="143">
        <v>222.91</v>
      </c>
    </row>
    <row r="58" spans="1:11">
      <c r="A58" s="516" t="s">
        <v>1103</v>
      </c>
      <c r="B58" s="143"/>
      <c r="C58" s="143"/>
      <c r="D58" s="144"/>
      <c r="E58" s="144"/>
      <c r="F58" s="143"/>
      <c r="G58" s="316"/>
      <c r="H58" s="367"/>
      <c r="I58" s="143"/>
      <c r="J58" s="143"/>
      <c r="K58" s="143"/>
    </row>
    <row r="59" spans="1:11" ht="17.100000000000001" customHeight="1">
      <c r="A59" s="511" t="s">
        <v>63</v>
      </c>
      <c r="B59" s="143">
        <v>50</v>
      </c>
      <c r="C59" s="143">
        <v>50</v>
      </c>
      <c r="D59" s="144">
        <v>35</v>
      </c>
      <c r="E59" s="144" t="s">
        <v>173</v>
      </c>
      <c r="F59" s="143" t="s">
        <v>173</v>
      </c>
      <c r="G59" s="316">
        <v>10</v>
      </c>
      <c r="H59" s="367">
        <v>15</v>
      </c>
      <c r="I59" s="143">
        <v>10</v>
      </c>
      <c r="J59" s="143" t="s">
        <v>173</v>
      </c>
      <c r="K59" s="143">
        <v>7.5</v>
      </c>
    </row>
    <row r="60" spans="1:11">
      <c r="A60" s="517" t="s">
        <v>1104</v>
      </c>
      <c r="B60" s="368"/>
      <c r="C60" s="57"/>
      <c r="D60" s="57"/>
      <c r="E60" s="57"/>
      <c r="F60" s="57"/>
      <c r="G60" s="57"/>
      <c r="H60" s="57"/>
      <c r="I60" s="57"/>
      <c r="J60" s="57"/>
      <c r="K60" s="57"/>
    </row>
    <row r="61" spans="1:11">
      <c r="B61" s="12"/>
      <c r="C61" s="12"/>
    </row>
  </sheetData>
  <phoneticPr fontId="12"/>
  <pageMargins left="0.70866141732283472" right="0.39370078740157483" top="0.59055118110236227" bottom="0.39370078740157483" header="0.51181102362204722" footer="0.31496062992125984"/>
  <pageSetup paperSize="9" scale="78" orientation="portrait" r:id="rId1"/>
  <headerFooter scaleWithDoc="0" alignWithMargins="0">
    <oddFooter>&amp;C&amp;9&amp;P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67"/>
  <sheetViews>
    <sheetView zoomScaleNormal="100" workbookViewId="0"/>
  </sheetViews>
  <sheetFormatPr defaultRowHeight="17.100000000000001" customHeight="1"/>
  <cols>
    <col min="1" max="2" width="9.125" style="1" customWidth="1"/>
    <col min="3" max="8" width="8.125" style="1" customWidth="1"/>
    <col min="9" max="12" width="8.125" style="2" customWidth="1"/>
    <col min="13" max="16384" width="9" style="1"/>
  </cols>
  <sheetData>
    <row r="1" spans="1:12" ht="17.100000000000001" customHeight="1">
      <c r="A1" s="1026" t="s">
        <v>104</v>
      </c>
      <c r="B1" s="389"/>
      <c r="C1" s="953"/>
      <c r="D1" s="202"/>
    </row>
    <row r="2" spans="1:12" ht="15" customHeight="1">
      <c r="A2" s="261" t="s">
        <v>98</v>
      </c>
      <c r="B2" s="261"/>
    </row>
    <row r="3" spans="1:12" ht="9" customHeight="1">
      <c r="A3" s="63"/>
      <c r="B3" s="63"/>
      <c r="H3"/>
    </row>
    <row r="4" spans="1:12" ht="15" customHeight="1">
      <c r="A4" s="387" t="s">
        <v>1131</v>
      </c>
      <c r="B4" s="387"/>
      <c r="J4" s="300"/>
      <c r="K4" s="300"/>
      <c r="L4" s="300" t="s">
        <v>72</v>
      </c>
    </row>
    <row r="5" spans="1:12" ht="15" customHeight="1">
      <c r="A5" s="270" t="s">
        <v>1132</v>
      </c>
      <c r="B5" s="270"/>
      <c r="D5" s="219"/>
      <c r="G5" s="12"/>
      <c r="H5" s="12"/>
      <c r="I5" s="12"/>
      <c r="J5" s="61"/>
      <c r="K5" s="61"/>
      <c r="L5" s="61" t="s">
        <v>1133</v>
      </c>
    </row>
    <row r="6" spans="1:12" ht="15" customHeight="1">
      <c r="A6" s="1463" t="s">
        <v>385</v>
      </c>
      <c r="B6" s="1477"/>
      <c r="C6" s="412">
        <f>'表紙 '!$A$8-(13-COLUMN())</f>
        <v>2014</v>
      </c>
      <c r="D6" s="412">
        <f>'表紙 '!$A$8-(13-COLUMN())</f>
        <v>2015</v>
      </c>
      <c r="E6" s="412">
        <f>'表紙 '!$A$8-(13-COLUMN())</f>
        <v>2016</v>
      </c>
      <c r="F6" s="412">
        <f>'表紙 '!$A$8-(13-COLUMN())</f>
        <v>2017</v>
      </c>
      <c r="G6" s="412">
        <f>'表紙 '!$A$8-(13-COLUMN())</f>
        <v>2018</v>
      </c>
      <c r="H6" s="412">
        <f>'表紙 '!$A$8-(13-COLUMN())</f>
        <v>2019</v>
      </c>
      <c r="I6" s="412">
        <f>'表紙 '!$A$8-(13-COLUMN())</f>
        <v>2020</v>
      </c>
      <c r="J6" s="412">
        <f>'表紙 '!$A$8-(13-COLUMN())</f>
        <v>2021</v>
      </c>
      <c r="K6" s="412">
        <f>'表紙 '!$A$8-(13-COLUMN())</f>
        <v>2022</v>
      </c>
      <c r="L6" s="412">
        <f>'表紙 '!$A$8-(13-COLUMN())</f>
        <v>2023</v>
      </c>
    </row>
    <row r="7" spans="1:12" s="20" customFormat="1" ht="15" customHeight="1">
      <c r="A7" s="1465" t="s">
        <v>65</v>
      </c>
      <c r="B7" s="1466"/>
      <c r="C7" s="58">
        <v>20400</v>
      </c>
      <c r="D7" s="58">
        <v>20073</v>
      </c>
      <c r="E7" s="58">
        <v>19860</v>
      </c>
      <c r="F7" s="59">
        <v>19590</v>
      </c>
      <c r="G7" s="58">
        <v>19579</v>
      </c>
      <c r="H7" s="317">
        <v>19556</v>
      </c>
      <c r="I7" s="58">
        <v>19389</v>
      </c>
      <c r="J7" s="761">
        <v>19451</v>
      </c>
      <c r="K7" s="761">
        <v>19442</v>
      </c>
      <c r="L7" s="58">
        <v>19802</v>
      </c>
    </row>
    <row r="8" spans="1:12" s="51" customFormat="1" ht="15" customHeight="1">
      <c r="A8" s="1534" t="s">
        <v>1</v>
      </c>
      <c r="B8" s="1535"/>
      <c r="C8" s="554">
        <v>0.2218</v>
      </c>
      <c r="D8" s="554">
        <v>0.22700000000000001</v>
      </c>
      <c r="E8" s="554">
        <v>0.20899999999999999</v>
      </c>
      <c r="F8" s="555">
        <v>0.20599999999999999</v>
      </c>
      <c r="G8" s="554">
        <v>0.23</v>
      </c>
      <c r="H8" s="52">
        <v>0.23400000000000001</v>
      </c>
      <c r="I8" s="554">
        <v>0.23699999999999999</v>
      </c>
      <c r="J8" s="762">
        <v>0.23400000000000001</v>
      </c>
      <c r="K8" s="762">
        <v>0.23799999999999999</v>
      </c>
      <c r="L8" s="554">
        <v>0.246</v>
      </c>
    </row>
    <row r="9" spans="1:12" s="20" customFormat="1" ht="15" customHeight="1">
      <c r="A9" s="1497" t="s">
        <v>66</v>
      </c>
      <c r="B9" s="1533"/>
      <c r="C9" s="558">
        <v>31289</v>
      </c>
      <c r="D9" s="558">
        <v>29769</v>
      </c>
      <c r="E9" s="558">
        <v>33446</v>
      </c>
      <c r="F9" s="559">
        <v>33033</v>
      </c>
      <c r="G9" s="558">
        <v>28621</v>
      </c>
      <c r="H9" s="560">
        <v>27775</v>
      </c>
      <c r="I9" s="558">
        <v>27166</v>
      </c>
      <c r="J9" s="763">
        <v>27910</v>
      </c>
      <c r="K9" s="763">
        <v>27377</v>
      </c>
      <c r="L9" s="558">
        <v>27618</v>
      </c>
    </row>
    <row r="10" spans="1:12" s="51" customFormat="1" ht="15" customHeight="1">
      <c r="A10" s="1534" t="s">
        <v>1134</v>
      </c>
      <c r="B10" s="1535"/>
      <c r="C10" s="561">
        <v>0.34018999999999999</v>
      </c>
      <c r="D10" s="561">
        <v>0.33700000000000002</v>
      </c>
      <c r="E10" s="561">
        <v>0.35199999999999998</v>
      </c>
      <c r="F10" s="562">
        <v>0.34699999999999998</v>
      </c>
      <c r="G10" s="561">
        <v>0.33600000000000002</v>
      </c>
      <c r="H10" s="563">
        <v>0.33200000000000002</v>
      </c>
      <c r="I10" s="561">
        <v>0.33200000000000002</v>
      </c>
      <c r="J10" s="764">
        <v>0.33500000000000002</v>
      </c>
      <c r="K10" s="764">
        <v>0.33500000000000002</v>
      </c>
      <c r="L10" s="561">
        <v>0.34300000000000003</v>
      </c>
    </row>
    <row r="11" spans="1:12" s="20" customFormat="1" ht="15" customHeight="1">
      <c r="A11" s="1497" t="s">
        <v>67</v>
      </c>
      <c r="B11" s="1533"/>
      <c r="C11" s="556">
        <v>13260</v>
      </c>
      <c r="D11" s="556">
        <v>12666</v>
      </c>
      <c r="E11" s="556">
        <v>13656</v>
      </c>
      <c r="F11" s="557">
        <v>13740</v>
      </c>
      <c r="G11" s="556">
        <v>12099</v>
      </c>
      <c r="H11" s="40">
        <v>11776</v>
      </c>
      <c r="I11" s="556">
        <v>11379</v>
      </c>
      <c r="J11" s="765">
        <v>11446</v>
      </c>
      <c r="K11" s="765">
        <v>11024</v>
      </c>
      <c r="L11" s="556">
        <v>10513</v>
      </c>
    </row>
    <row r="12" spans="1:12" s="51" customFormat="1" ht="15" customHeight="1">
      <c r="A12" s="1534" t="s">
        <v>383</v>
      </c>
      <c r="B12" s="1535"/>
      <c r="C12" s="554">
        <v>0.14416999999999999</v>
      </c>
      <c r="D12" s="554">
        <v>0.14299999999999999</v>
      </c>
      <c r="E12" s="554">
        <v>0.14399999999999999</v>
      </c>
      <c r="F12" s="555">
        <v>0.14399999999999999</v>
      </c>
      <c r="G12" s="554">
        <v>0.14199999999999999</v>
      </c>
      <c r="H12" s="52">
        <v>0.14099999999999999</v>
      </c>
      <c r="I12" s="554">
        <v>0.13900000000000001</v>
      </c>
      <c r="J12" s="762">
        <v>0.13700000000000001</v>
      </c>
      <c r="K12" s="762">
        <v>0.13500000000000001</v>
      </c>
      <c r="L12" s="554">
        <v>0.13100000000000001</v>
      </c>
    </row>
    <row r="13" spans="1:12" s="20" customFormat="1" ht="15" customHeight="1">
      <c r="A13" s="1497" t="s">
        <v>1135</v>
      </c>
      <c r="B13" s="1533"/>
      <c r="C13" s="558">
        <v>24075</v>
      </c>
      <c r="D13" s="558">
        <v>22954</v>
      </c>
      <c r="E13" s="558">
        <v>24717</v>
      </c>
      <c r="F13" s="559">
        <v>25074</v>
      </c>
      <c r="G13" s="558">
        <v>21889</v>
      </c>
      <c r="H13" s="560">
        <v>21354</v>
      </c>
      <c r="I13" s="558">
        <v>20651</v>
      </c>
      <c r="J13" s="763">
        <v>21019</v>
      </c>
      <c r="K13" s="763">
        <v>20390</v>
      </c>
      <c r="L13" s="558">
        <v>19252</v>
      </c>
    </row>
    <row r="14" spans="1:12" s="51" customFormat="1" ht="15" customHeight="1">
      <c r="A14" s="1534" t="s">
        <v>1136</v>
      </c>
      <c r="B14" s="1535"/>
      <c r="C14" s="561">
        <v>0.26175999999999999</v>
      </c>
      <c r="D14" s="561">
        <v>0.26</v>
      </c>
      <c r="E14" s="561">
        <v>0.26</v>
      </c>
      <c r="F14" s="562">
        <v>0.26300000000000001</v>
      </c>
      <c r="G14" s="561">
        <v>0.25700000000000001</v>
      </c>
      <c r="H14" s="563">
        <v>0.255</v>
      </c>
      <c r="I14" s="561">
        <v>0.2525</v>
      </c>
      <c r="J14" s="764">
        <v>0.252</v>
      </c>
      <c r="K14" s="764">
        <v>0.25</v>
      </c>
      <c r="L14" s="561">
        <v>0.23899999999999999</v>
      </c>
    </row>
    <row r="15" spans="1:12" s="20" customFormat="1" ht="15" customHeight="1">
      <c r="A15" s="1497" t="s">
        <v>382</v>
      </c>
      <c r="B15" s="1533"/>
      <c r="C15" s="556">
        <v>2949</v>
      </c>
      <c r="D15" s="556">
        <v>2895</v>
      </c>
      <c r="E15" s="556">
        <v>3395</v>
      </c>
      <c r="F15" s="557">
        <v>3726</v>
      </c>
      <c r="G15" s="556">
        <v>3088</v>
      </c>
      <c r="H15" s="40">
        <v>3173</v>
      </c>
      <c r="I15" s="556">
        <v>3187</v>
      </c>
      <c r="J15" s="765">
        <v>3440</v>
      </c>
      <c r="K15" s="765">
        <v>3479</v>
      </c>
      <c r="L15" s="556">
        <v>3331</v>
      </c>
    </row>
    <row r="16" spans="1:12" s="51" customFormat="1" ht="15" customHeight="1">
      <c r="A16" s="1538" t="s">
        <v>1137</v>
      </c>
      <c r="B16" s="1539"/>
      <c r="C16" s="318">
        <v>3.2059999999999998E-2</v>
      </c>
      <c r="D16" s="318">
        <v>3.3000000000000002E-2</v>
      </c>
      <c r="E16" s="318">
        <v>3.5999999999999997E-2</v>
      </c>
      <c r="F16" s="319">
        <v>3.9E-2</v>
      </c>
      <c r="G16" s="318">
        <v>3.5999999999999997E-2</v>
      </c>
      <c r="H16" s="320">
        <v>3.7999999999999999E-2</v>
      </c>
      <c r="I16" s="318">
        <v>3.9E-2</v>
      </c>
      <c r="J16" s="766">
        <v>4.1000000000000002E-2</v>
      </c>
      <c r="K16" s="766">
        <v>4.2999999999999997E-2</v>
      </c>
      <c r="L16" s="318">
        <v>4.1000000000000002E-2</v>
      </c>
    </row>
    <row r="17" spans="1:12" s="20" customFormat="1" ht="15" customHeight="1">
      <c r="A17" s="1507" t="s">
        <v>68</v>
      </c>
      <c r="B17" s="1509"/>
      <c r="C17" s="518">
        <v>91973</v>
      </c>
      <c r="D17" s="518">
        <v>88357</v>
      </c>
      <c r="E17" s="518">
        <v>95074</v>
      </c>
      <c r="F17" s="519">
        <v>95163</v>
      </c>
      <c r="G17" s="518">
        <v>85276</v>
      </c>
      <c r="H17" s="520">
        <v>83634</v>
      </c>
      <c r="I17" s="518">
        <v>81772</v>
      </c>
      <c r="J17" s="518">
        <v>83266</v>
      </c>
      <c r="K17" s="518">
        <v>81712</v>
      </c>
      <c r="L17" s="518">
        <v>80516</v>
      </c>
    </row>
    <row r="18" spans="1:12" ht="15" customHeight="1">
      <c r="A18" s="1160" t="s">
        <v>1573</v>
      </c>
      <c r="B18" s="1160"/>
      <c r="C18" s="52"/>
      <c r="D18" s="52"/>
      <c r="E18" s="52"/>
      <c r="F18" s="52"/>
      <c r="G18" s="17"/>
      <c r="H18" s="17"/>
      <c r="I18" s="1257"/>
      <c r="J18" s="1257"/>
      <c r="K18" s="1257"/>
      <c r="L18" s="1257"/>
    </row>
    <row r="19" spans="1:12" ht="15" customHeight="1">
      <c r="A19" s="267" t="s">
        <v>1574</v>
      </c>
      <c r="B19" s="267"/>
      <c r="C19" s="52"/>
      <c r="D19" s="52"/>
      <c r="E19" s="52"/>
      <c r="F19" s="52"/>
    </row>
    <row r="20" spans="1:12" ht="14.25" customHeight="1">
      <c r="A20" s="276" t="s">
        <v>1575</v>
      </c>
      <c r="B20" s="276"/>
      <c r="C20" s="276"/>
      <c r="D20" s="275"/>
      <c r="E20" s="275"/>
      <c r="F20" s="275"/>
      <c r="G20" s="275"/>
      <c r="H20" s="707"/>
      <c r="I20" s="1"/>
      <c r="J20" s="267"/>
      <c r="K20" s="267"/>
      <c r="L20" s="267"/>
    </row>
    <row r="21" spans="1:12" ht="15" customHeight="1">
      <c r="A21" s="261" t="s">
        <v>1576</v>
      </c>
      <c r="B21" s="261"/>
      <c r="C21" s="52"/>
      <c r="D21" s="52"/>
      <c r="E21" s="52"/>
      <c r="F21" s="52"/>
    </row>
    <row r="22" spans="1:12" ht="15" customHeight="1">
      <c r="A22" s="270" t="s">
        <v>1577</v>
      </c>
      <c r="B22" s="270"/>
      <c r="C22" s="52"/>
      <c r="D22" s="52"/>
      <c r="E22" s="52"/>
      <c r="F22" s="52"/>
    </row>
    <row r="23" spans="1:12" ht="15" customHeight="1">
      <c r="A23" s="259" t="s">
        <v>1578</v>
      </c>
      <c r="B23" s="259"/>
      <c r="C23" s="259"/>
      <c r="D23" s="256"/>
      <c r="E23" s="256"/>
      <c r="F23" s="256"/>
      <c r="G23" s="256"/>
      <c r="H23" s="708"/>
      <c r="I23" s="257"/>
      <c r="J23" s="255"/>
      <c r="K23" s="255"/>
      <c r="L23" s="255"/>
    </row>
    <row r="24" spans="1:12" ht="15" customHeight="1">
      <c r="A24" s="259"/>
      <c r="B24" s="259"/>
      <c r="C24" s="259"/>
      <c r="D24" s="256"/>
      <c r="E24" s="256"/>
      <c r="F24" s="256"/>
      <c r="G24" s="256"/>
      <c r="H24" s="708"/>
      <c r="I24" s="257"/>
      <c r="J24" s="255"/>
      <c r="K24" s="255"/>
      <c r="L24" s="255"/>
    </row>
    <row r="25" spans="1:12" ht="15" customHeight="1">
      <c r="A25" s="387" t="s">
        <v>641</v>
      </c>
      <c r="B25" s="387"/>
    </row>
    <row r="26" spans="1:12" ht="15" customHeight="1">
      <c r="A26" s="270" t="s">
        <v>100</v>
      </c>
      <c r="B26" s="270"/>
      <c r="D26" s="219"/>
      <c r="E26" s="10"/>
      <c r="F26" s="10"/>
      <c r="G26" s="10"/>
      <c r="H26" s="10"/>
      <c r="I26" s="30"/>
      <c r="J26" s="348"/>
      <c r="K26" s="348"/>
      <c r="L26" s="348" t="s">
        <v>548</v>
      </c>
    </row>
    <row r="27" spans="1:12" ht="15" customHeight="1">
      <c r="A27" s="1463" t="s">
        <v>385</v>
      </c>
      <c r="B27" s="1477"/>
      <c r="C27" s="412">
        <f>'表紙 '!$A$8-(13-COLUMN())</f>
        <v>2014</v>
      </c>
      <c r="D27" s="412">
        <f>'表紙 '!$A$8-(13-COLUMN())</f>
        <v>2015</v>
      </c>
      <c r="E27" s="412">
        <f>'表紙 '!$A$8-(13-COLUMN())</f>
        <v>2016</v>
      </c>
      <c r="F27" s="412">
        <f>'表紙 '!$A$8-(13-COLUMN())</f>
        <v>2017</v>
      </c>
      <c r="G27" s="412">
        <f>'表紙 '!$A$8-(13-COLUMN())</f>
        <v>2018</v>
      </c>
      <c r="H27" s="412">
        <f>'表紙 '!$A$8-(13-COLUMN())</f>
        <v>2019</v>
      </c>
      <c r="I27" s="412">
        <f>'表紙 '!$A$8-(13-COLUMN())</f>
        <v>2020</v>
      </c>
      <c r="J27" s="412">
        <f>'表紙 '!$A$8-(13-COLUMN())</f>
        <v>2021</v>
      </c>
      <c r="K27" s="412">
        <f>'表紙 '!$A$8-(13-COLUMN())</f>
        <v>2022</v>
      </c>
      <c r="L27" s="412">
        <f>'表紙 '!$A$8-(13-COLUMN())</f>
        <v>2023</v>
      </c>
    </row>
    <row r="28" spans="1:12" s="20" customFormat="1" ht="15" customHeight="1">
      <c r="A28" s="1540" t="s">
        <v>617</v>
      </c>
      <c r="B28" s="1541"/>
      <c r="C28" s="321">
        <v>6.4079999999999998E-2</v>
      </c>
      <c r="D28" s="321">
        <v>6.4000000000000001E-2</v>
      </c>
      <c r="E28" s="321">
        <v>6.4000000000000001E-2</v>
      </c>
      <c r="F28" s="322">
        <v>6.4000000000000001E-2</v>
      </c>
      <c r="G28" s="321">
        <v>6.4000000000000001E-2</v>
      </c>
      <c r="H28" s="323">
        <v>6.4000000000000001E-2</v>
      </c>
      <c r="I28" s="321">
        <v>6.4079999999999998E-2</v>
      </c>
      <c r="J28" s="321">
        <v>6.4000000000000001E-2</v>
      </c>
      <c r="K28" s="321">
        <v>6.4000000000000001E-2</v>
      </c>
      <c r="L28" s="321">
        <v>6.4000000000000001E-2</v>
      </c>
    </row>
    <row r="29" spans="1:12" ht="15" customHeight="1">
      <c r="A29" s="1534" t="s">
        <v>1138</v>
      </c>
      <c r="B29" s="1535"/>
      <c r="C29" s="564"/>
      <c r="D29" s="564"/>
      <c r="E29" s="564"/>
      <c r="F29" s="565"/>
      <c r="G29" s="564"/>
      <c r="H29" s="566"/>
      <c r="I29" s="564"/>
      <c r="J29" s="564"/>
      <c r="K29" s="564"/>
      <c r="L29" s="564"/>
    </row>
    <row r="30" spans="1:12" s="20" customFormat="1" ht="15" customHeight="1">
      <c r="A30" s="1536" t="s">
        <v>1139</v>
      </c>
      <c r="B30" s="1537"/>
      <c r="C30" s="567">
        <v>0.28544999999999998</v>
      </c>
      <c r="D30" s="567">
        <v>0.30199999999999999</v>
      </c>
      <c r="E30" s="567">
        <v>0.30599999999999999</v>
      </c>
      <c r="F30" s="568">
        <v>0.3</v>
      </c>
      <c r="G30" s="567">
        <v>0.32500000000000001</v>
      </c>
      <c r="H30" s="569">
        <v>0.32900000000000001</v>
      </c>
      <c r="I30" s="567">
        <v>0.33126</v>
      </c>
      <c r="J30" s="567">
        <v>0.32500000000000001</v>
      </c>
      <c r="K30" s="567">
        <v>0.30599999999999999</v>
      </c>
      <c r="L30" s="567">
        <v>0.28699999999999998</v>
      </c>
    </row>
    <row r="31" spans="1:12" ht="15" customHeight="1">
      <c r="A31" s="1534" t="s">
        <v>1140</v>
      </c>
      <c r="B31" s="1535"/>
      <c r="C31" s="570"/>
      <c r="D31" s="570"/>
      <c r="E31" s="570"/>
      <c r="F31" s="571"/>
      <c r="G31" s="570"/>
      <c r="H31" s="572"/>
      <c r="I31" s="570"/>
      <c r="J31" s="570"/>
      <c r="K31" s="570"/>
      <c r="L31" s="570"/>
    </row>
    <row r="32" spans="1:12" s="20" customFormat="1" ht="15" customHeight="1">
      <c r="A32" s="1536" t="s">
        <v>69</v>
      </c>
      <c r="B32" s="1537"/>
      <c r="C32" s="564">
        <v>7.3770000000000002E-2</v>
      </c>
      <c r="D32" s="564">
        <v>6.6000000000000003E-2</v>
      </c>
      <c r="E32" s="564">
        <v>6.9000000000000006E-2</v>
      </c>
      <c r="F32" s="565">
        <v>6.0999999999999999E-2</v>
      </c>
      <c r="G32" s="564">
        <v>6.4000000000000001E-2</v>
      </c>
      <c r="H32" s="566">
        <v>0.06</v>
      </c>
      <c r="I32" s="564">
        <v>6.1769999999999999E-2</v>
      </c>
      <c r="J32" s="564">
        <v>7.0000000000000007E-2</v>
      </c>
      <c r="K32" s="564">
        <v>6.5000000000000002E-2</v>
      </c>
      <c r="L32" s="564">
        <v>7.4999999999999997E-2</v>
      </c>
    </row>
    <row r="33" spans="1:12" ht="15" customHeight="1">
      <c r="A33" s="1534" t="s">
        <v>384</v>
      </c>
      <c r="B33" s="1535"/>
      <c r="C33" s="564"/>
      <c r="D33" s="564"/>
      <c r="E33" s="564"/>
      <c r="F33" s="565"/>
      <c r="G33" s="564"/>
      <c r="H33" s="566"/>
      <c r="I33" s="564"/>
      <c r="J33" s="564"/>
      <c r="K33" s="564"/>
      <c r="L33" s="564"/>
    </row>
    <row r="34" spans="1:12" s="20" customFormat="1" ht="15" customHeight="1">
      <c r="A34" s="1536" t="s">
        <v>1141</v>
      </c>
      <c r="B34" s="1537"/>
      <c r="C34" s="567">
        <v>0.14988000000000001</v>
      </c>
      <c r="D34" s="567">
        <v>0.157</v>
      </c>
      <c r="E34" s="567">
        <v>9.7000000000000003E-2</v>
      </c>
      <c r="F34" s="568">
        <v>7.0999999999999994E-2</v>
      </c>
      <c r="G34" s="567">
        <v>0.11799999999999999</v>
      </c>
      <c r="H34" s="569">
        <v>0.111</v>
      </c>
      <c r="I34" s="567">
        <v>0.11082</v>
      </c>
      <c r="J34" s="567">
        <v>7.6999999999999999E-2</v>
      </c>
      <c r="K34" s="567">
        <v>9.8000000000000004E-2</v>
      </c>
      <c r="L34" s="567">
        <v>9.0999999999999998E-2</v>
      </c>
    </row>
    <row r="35" spans="1:12" ht="15" customHeight="1">
      <c r="A35" s="1534" t="s">
        <v>1142</v>
      </c>
      <c r="B35" s="1535"/>
      <c r="C35" s="570"/>
      <c r="D35" s="570"/>
      <c r="E35" s="570"/>
      <c r="F35" s="571"/>
      <c r="G35" s="570"/>
      <c r="H35" s="572"/>
      <c r="I35" s="570"/>
      <c r="J35" s="570"/>
      <c r="K35" s="570"/>
      <c r="L35" s="570"/>
    </row>
    <row r="36" spans="1:12" s="20" customFormat="1" ht="15" customHeight="1">
      <c r="A36" s="1542" t="s">
        <v>70</v>
      </c>
      <c r="B36" s="1543"/>
      <c r="C36" s="564">
        <v>0.42677999999999999</v>
      </c>
      <c r="D36" s="564">
        <v>0.41099999999999998</v>
      </c>
      <c r="E36" s="564">
        <v>0.46300000000000002</v>
      </c>
      <c r="F36" s="565">
        <v>0.503</v>
      </c>
      <c r="G36" s="564">
        <v>0.42899999999999999</v>
      </c>
      <c r="H36" s="566">
        <v>0.436</v>
      </c>
      <c r="I36" s="564">
        <v>0.43203999999999998</v>
      </c>
      <c r="J36" s="564">
        <v>0.46400000000000002</v>
      </c>
      <c r="K36" s="564">
        <v>0.46600000000000003</v>
      </c>
      <c r="L36" s="564">
        <v>0.48199999999999998</v>
      </c>
    </row>
    <row r="37" spans="1:12" ht="15" customHeight="1">
      <c r="A37" s="1538" t="s">
        <v>1143</v>
      </c>
      <c r="B37" s="1539"/>
      <c r="C37" s="324"/>
      <c r="D37" s="324"/>
      <c r="E37" s="324"/>
      <c r="F37" s="325"/>
      <c r="G37" s="324"/>
      <c r="H37" s="326"/>
      <c r="I37" s="324"/>
      <c r="J37" s="324"/>
      <c r="K37" s="324"/>
      <c r="L37" s="324"/>
    </row>
    <row r="38" spans="1:12" ht="15" customHeight="1">
      <c r="A38" s="145" t="s">
        <v>1579</v>
      </c>
      <c r="B38" s="145"/>
      <c r="C38" s="52"/>
      <c r="D38" s="52"/>
      <c r="E38" s="52"/>
      <c r="F38" s="52"/>
      <c r="G38" s="17"/>
      <c r="H38" s="17"/>
      <c r="I38" s="1257"/>
      <c r="J38" s="1257"/>
      <c r="K38" s="1257"/>
      <c r="L38" s="1257"/>
    </row>
    <row r="39" spans="1:12" ht="15" customHeight="1">
      <c r="A39" s="276" t="s">
        <v>1580</v>
      </c>
      <c r="B39" s="276"/>
      <c r="C39" s="276"/>
      <c r="D39" s="275"/>
      <c r="E39" s="275"/>
      <c r="F39" s="275"/>
      <c r="G39" s="275"/>
      <c r="H39" s="707"/>
      <c r="I39" s="1"/>
      <c r="J39" s="267"/>
      <c r="K39" s="267"/>
      <c r="L39" s="267"/>
    </row>
    <row r="40" spans="1:12" ht="15" customHeight="1">
      <c r="A40" s="270" t="s">
        <v>1581</v>
      </c>
      <c r="B40" s="270"/>
      <c r="C40" s="52"/>
      <c r="D40" s="52"/>
      <c r="E40" s="52"/>
      <c r="F40" s="52"/>
    </row>
    <row r="41" spans="1:12" ht="15" customHeight="1">
      <c r="A41" s="259" t="s">
        <v>1582</v>
      </c>
      <c r="B41" s="259"/>
      <c r="C41" s="259"/>
      <c r="D41" s="256"/>
      <c r="E41" s="256"/>
      <c r="F41" s="256"/>
      <c r="G41" s="256"/>
      <c r="H41" s="708"/>
      <c r="I41" s="257"/>
      <c r="J41" s="255"/>
      <c r="K41" s="255"/>
      <c r="L41" s="255"/>
    </row>
    <row r="42" spans="1:12" ht="15" customHeight="1">
      <c r="A42" s="20"/>
      <c r="B42" s="20"/>
      <c r="C42" s="52"/>
      <c r="D42" s="52"/>
    </row>
    <row r="43" spans="1:12" ht="15" customHeight="1">
      <c r="A43" s="392" t="s">
        <v>642</v>
      </c>
      <c r="B43" s="392"/>
      <c r="C43" s="52"/>
      <c r="D43" s="52"/>
    </row>
    <row r="44" spans="1:12" ht="15" customHeight="1">
      <c r="A44" s="295" t="s">
        <v>1144</v>
      </c>
      <c r="B44" s="295"/>
      <c r="C44" s="90"/>
      <c r="D44" s="219"/>
      <c r="E44" s="10"/>
      <c r="F44" s="10"/>
      <c r="G44" s="10"/>
      <c r="H44" s="10"/>
      <c r="I44" s="30"/>
      <c r="J44" s="348"/>
      <c r="K44" s="348"/>
      <c r="L44" s="348" t="s">
        <v>548</v>
      </c>
    </row>
    <row r="45" spans="1:12" ht="15" customHeight="1">
      <c r="A45" s="1463" t="s">
        <v>385</v>
      </c>
      <c r="B45" s="1477"/>
      <c r="C45" s="412">
        <f>'表紙 '!$A$8-(13-COLUMN())</f>
        <v>2014</v>
      </c>
      <c r="D45" s="412">
        <f>'表紙 '!$A$8-(13-COLUMN())</f>
        <v>2015</v>
      </c>
      <c r="E45" s="412">
        <f>'表紙 '!$A$8-(13-COLUMN())</f>
        <v>2016</v>
      </c>
      <c r="F45" s="412">
        <f>'表紙 '!$A$8-(13-COLUMN())</f>
        <v>2017</v>
      </c>
      <c r="G45" s="412">
        <f>'表紙 '!$A$8-(13-COLUMN())</f>
        <v>2018</v>
      </c>
      <c r="H45" s="412">
        <f>'表紙 '!$A$8-(13-COLUMN())</f>
        <v>2019</v>
      </c>
      <c r="I45" s="412">
        <f>'表紙 '!$A$8-(13-COLUMN())</f>
        <v>2020</v>
      </c>
      <c r="J45" s="412">
        <f>'表紙 '!$A$8-(13-COLUMN())</f>
        <v>2021</v>
      </c>
      <c r="K45" s="412">
        <f>'表紙 '!$A$8-(13-COLUMN())</f>
        <v>2022</v>
      </c>
      <c r="L45" s="412">
        <f>'表紙 '!$A$8-(13-COLUMN())</f>
        <v>2023</v>
      </c>
    </row>
    <row r="46" spans="1:12" s="20" customFormat="1" ht="15" customHeight="1">
      <c r="A46" s="902" t="s">
        <v>695</v>
      </c>
      <c r="B46" s="905" t="s">
        <v>618</v>
      </c>
      <c r="C46" s="574">
        <v>0.50570000000000004</v>
      </c>
      <c r="D46" s="574">
        <v>0.51200000000000001</v>
      </c>
      <c r="E46" s="574">
        <v>0.48699999999999999</v>
      </c>
      <c r="F46" s="574">
        <v>0.48</v>
      </c>
      <c r="G46" s="574">
        <v>0.50800000000000001</v>
      </c>
      <c r="H46" s="574">
        <v>0.51100000000000001</v>
      </c>
      <c r="I46" s="574">
        <v>0.51322000000000001</v>
      </c>
      <c r="J46" s="768">
        <v>0.505</v>
      </c>
      <c r="K46" s="574">
        <v>0.50700000000000001</v>
      </c>
      <c r="L46" s="574">
        <v>0.498</v>
      </c>
    </row>
    <row r="47" spans="1:12" s="20" customFormat="1" ht="15" customHeight="1">
      <c r="A47" s="903" t="s">
        <v>694</v>
      </c>
      <c r="B47" s="906" t="s">
        <v>619</v>
      </c>
      <c r="C47" s="575">
        <v>0.20599999999999999</v>
      </c>
      <c r="D47" s="575">
        <v>0.20399999999999999</v>
      </c>
      <c r="E47" s="575">
        <v>0.21099999999999999</v>
      </c>
      <c r="F47" s="575">
        <v>0.21299999999999999</v>
      </c>
      <c r="G47" s="575">
        <v>0.20499999999999999</v>
      </c>
      <c r="H47" s="575">
        <v>0.20399999999999999</v>
      </c>
      <c r="I47" s="575">
        <v>0.20413999999999999</v>
      </c>
      <c r="J47" s="769">
        <v>0.20699999999999999</v>
      </c>
      <c r="K47" s="575">
        <v>0.20699999999999999</v>
      </c>
      <c r="L47" s="575">
        <v>0.21099999999999999</v>
      </c>
    </row>
    <row r="48" spans="1:12" s="20" customFormat="1" ht="15" customHeight="1">
      <c r="A48" s="903" t="s">
        <v>693</v>
      </c>
      <c r="B48" s="906" t="s">
        <v>620</v>
      </c>
      <c r="C48" s="575">
        <v>0.1007</v>
      </c>
      <c r="D48" s="575">
        <v>0.1</v>
      </c>
      <c r="E48" s="575">
        <v>0.104</v>
      </c>
      <c r="F48" s="575">
        <v>0.10299999999999999</v>
      </c>
      <c r="G48" s="575">
        <v>9.8000000000000004E-2</v>
      </c>
      <c r="H48" s="575">
        <v>9.7000000000000003E-2</v>
      </c>
      <c r="I48" s="575">
        <v>9.6229999999999996E-2</v>
      </c>
      <c r="J48" s="769">
        <v>9.7000000000000003E-2</v>
      </c>
      <c r="K48" s="575">
        <v>9.6000000000000002E-2</v>
      </c>
      <c r="L48" s="575">
        <v>9.6000000000000002E-2</v>
      </c>
    </row>
    <row r="49" spans="1:12" s="20" customFormat="1" ht="15" customHeight="1">
      <c r="A49" s="903" t="s">
        <v>622</v>
      </c>
      <c r="B49" s="906" t="s">
        <v>621</v>
      </c>
      <c r="C49" s="575">
        <v>0.1158</v>
      </c>
      <c r="D49" s="575">
        <v>0.114</v>
      </c>
      <c r="E49" s="575">
        <v>0.11899999999999999</v>
      </c>
      <c r="F49" s="575">
        <v>0.121</v>
      </c>
      <c r="G49" s="575">
        <v>0.114</v>
      </c>
      <c r="H49" s="575">
        <v>0.114</v>
      </c>
      <c r="I49" s="575">
        <v>0.11294</v>
      </c>
      <c r="J49" s="769">
        <v>0.11600000000000001</v>
      </c>
      <c r="K49" s="575">
        <v>0.114</v>
      </c>
      <c r="L49" s="575">
        <v>0.114</v>
      </c>
    </row>
    <row r="50" spans="1:12" s="20" customFormat="1" ht="15" customHeight="1">
      <c r="A50" s="904" t="s">
        <v>71</v>
      </c>
      <c r="B50" s="907" t="s">
        <v>96</v>
      </c>
      <c r="C50" s="324">
        <v>7.17E-2</v>
      </c>
      <c r="D50" s="324">
        <v>7.0999999999999994E-2</v>
      </c>
      <c r="E50" s="324">
        <v>0.08</v>
      </c>
      <c r="F50" s="324">
        <v>8.3000000000000004E-2</v>
      </c>
      <c r="G50" s="324">
        <v>7.3999999999999996E-2</v>
      </c>
      <c r="H50" s="324">
        <v>7.2999999999999995E-2</v>
      </c>
      <c r="I50" s="324">
        <v>7.3410000000000003E-2</v>
      </c>
      <c r="J50" s="767">
        <v>7.5999999999999998E-2</v>
      </c>
      <c r="K50" s="324">
        <v>7.5999999999999998E-2</v>
      </c>
      <c r="L50" s="324">
        <v>7.9000000000000001E-2</v>
      </c>
    </row>
    <row r="51" spans="1:12" ht="15" customHeight="1">
      <c r="A51" s="145" t="s">
        <v>1579</v>
      </c>
      <c r="B51" s="145"/>
      <c r="C51" s="52"/>
      <c r="D51" s="52"/>
      <c r="E51" s="52"/>
      <c r="F51" s="52"/>
      <c r="G51" s="17"/>
      <c r="H51" s="17"/>
      <c r="I51" s="1257"/>
      <c r="J51" s="1257"/>
      <c r="K51" s="1257"/>
      <c r="L51" s="1257"/>
    </row>
    <row r="52" spans="1:12" ht="15" customHeight="1">
      <c r="A52" s="276" t="s">
        <v>1580</v>
      </c>
      <c r="B52" s="276"/>
      <c r="C52" s="276"/>
      <c r="D52" s="275"/>
      <c r="E52" s="275"/>
      <c r="F52" s="275"/>
      <c r="G52" s="275"/>
      <c r="H52" s="707"/>
      <c r="I52" s="1"/>
      <c r="J52" s="267"/>
      <c r="K52" s="267"/>
      <c r="L52" s="267"/>
    </row>
    <row r="53" spans="1:12" ht="15" customHeight="1">
      <c r="A53" s="270" t="s">
        <v>1581</v>
      </c>
      <c r="B53" s="270"/>
      <c r="C53" s="52"/>
      <c r="D53" s="52"/>
      <c r="E53" s="52"/>
      <c r="F53" s="52"/>
    </row>
    <row r="54" spans="1:12" ht="15" customHeight="1">
      <c r="A54" s="259" t="s">
        <v>1582</v>
      </c>
      <c r="B54" s="259"/>
      <c r="C54" s="259"/>
      <c r="D54" s="256"/>
      <c r="E54" s="256"/>
      <c r="F54" s="256"/>
      <c r="G54" s="256"/>
      <c r="H54" s="708"/>
      <c r="I54" s="257"/>
      <c r="J54" s="255"/>
      <c r="K54" s="255"/>
      <c r="L54" s="255"/>
    </row>
    <row r="55" spans="1:12" ht="15" customHeight="1">
      <c r="A55" s="20"/>
      <c r="B55" s="20"/>
      <c r="L55" s="1005"/>
    </row>
    <row r="56" spans="1:12" ht="15" customHeight="1">
      <c r="A56" s="392" t="s">
        <v>643</v>
      </c>
      <c r="B56" s="392"/>
    </row>
    <row r="57" spans="1:12" ht="15" customHeight="1">
      <c r="A57" s="295" t="s">
        <v>101</v>
      </c>
      <c r="B57" s="295"/>
      <c r="C57" s="90"/>
      <c r="D57" s="219"/>
      <c r="E57" s="10"/>
      <c r="F57" s="10"/>
      <c r="G57" s="10"/>
      <c r="H57" s="10"/>
      <c r="I57" s="30"/>
      <c r="J57" s="348"/>
      <c r="K57" s="348"/>
      <c r="L57" s="348" t="s">
        <v>548</v>
      </c>
    </row>
    <row r="58" spans="1:12" ht="15" customHeight="1">
      <c r="A58" s="1463" t="s">
        <v>385</v>
      </c>
      <c r="B58" s="1477"/>
      <c r="C58" s="412">
        <f>'表紙 '!$A$8-(13-COLUMN())</f>
        <v>2014</v>
      </c>
      <c r="D58" s="412">
        <f>'表紙 '!$A$8-(13-COLUMN())</f>
        <v>2015</v>
      </c>
      <c r="E58" s="412">
        <f>'表紙 '!$A$8-(13-COLUMN())</f>
        <v>2016</v>
      </c>
      <c r="F58" s="412">
        <f>'表紙 '!$A$8-(13-COLUMN())</f>
        <v>2017</v>
      </c>
      <c r="G58" s="412">
        <f>'表紙 '!$A$8-(13-COLUMN())</f>
        <v>2018</v>
      </c>
      <c r="H58" s="412">
        <f>'表紙 '!$A$8-(13-COLUMN())</f>
        <v>2019</v>
      </c>
      <c r="I58" s="412">
        <f>'表紙 '!$A$8-(13-COLUMN())</f>
        <v>2020</v>
      </c>
      <c r="J58" s="412">
        <f>'表紙 '!$A$8-(13-COLUMN())</f>
        <v>2021</v>
      </c>
      <c r="K58" s="412">
        <f>'表紙 '!$A$8-(13-COLUMN())</f>
        <v>2022</v>
      </c>
      <c r="L58" s="412">
        <f>'表紙 '!$A$8-(13-COLUMN())</f>
        <v>2023</v>
      </c>
    </row>
    <row r="59" spans="1:12" s="20" customFormat="1" ht="15" customHeight="1">
      <c r="A59" s="902" t="s">
        <v>695</v>
      </c>
      <c r="B59" s="905" t="s">
        <v>618</v>
      </c>
      <c r="C59" s="574">
        <v>0.45300000000000001</v>
      </c>
      <c r="D59" s="574">
        <v>0.44800000000000001</v>
      </c>
      <c r="E59" s="574">
        <v>0.46500000000000002</v>
      </c>
      <c r="F59" s="574">
        <v>0.47399999999999998</v>
      </c>
      <c r="G59" s="574">
        <v>0.45600000000000002</v>
      </c>
      <c r="H59" s="574">
        <v>0.46200000000000002</v>
      </c>
      <c r="I59" s="574">
        <v>0.46505999999999997</v>
      </c>
      <c r="J59" s="768">
        <v>0.48199999999999998</v>
      </c>
      <c r="K59" s="768">
        <v>0.48599999999999999</v>
      </c>
      <c r="L59" s="574">
        <v>0.47699999999999998</v>
      </c>
    </row>
    <row r="60" spans="1:12" s="20" customFormat="1" ht="15" customHeight="1">
      <c r="A60" s="903" t="s">
        <v>694</v>
      </c>
      <c r="B60" s="906" t="s">
        <v>619</v>
      </c>
      <c r="C60" s="575">
        <v>0.29399999999999998</v>
      </c>
      <c r="D60" s="575">
        <v>0.29799999999999999</v>
      </c>
      <c r="E60" s="575">
        <v>0.313</v>
      </c>
      <c r="F60" s="575">
        <v>0.313</v>
      </c>
      <c r="G60" s="575">
        <v>0.32200000000000001</v>
      </c>
      <c r="H60" s="575">
        <v>0.32400000000000001</v>
      </c>
      <c r="I60" s="575">
        <v>0.32658999999999999</v>
      </c>
      <c r="J60" s="769">
        <v>0.32800000000000001</v>
      </c>
      <c r="K60" s="769">
        <v>0.309</v>
      </c>
      <c r="L60" s="575">
        <v>0.32800000000000001</v>
      </c>
    </row>
    <row r="61" spans="1:12" s="20" customFormat="1" ht="15" customHeight="1">
      <c r="A61" s="903" t="s">
        <v>693</v>
      </c>
      <c r="B61" s="906" t="s">
        <v>620</v>
      </c>
      <c r="C61" s="575">
        <v>3.5999999999999997E-2</v>
      </c>
      <c r="D61" s="575">
        <v>3.5000000000000003E-2</v>
      </c>
      <c r="E61" s="575">
        <v>4.3999999999999997E-2</v>
      </c>
      <c r="F61" s="575">
        <v>4.5999999999999999E-2</v>
      </c>
      <c r="G61" s="575">
        <v>3.5000000000000003E-2</v>
      </c>
      <c r="H61" s="575">
        <v>3.4000000000000002E-2</v>
      </c>
      <c r="I61" s="575">
        <v>3.2840000000000001E-2</v>
      </c>
      <c r="J61" s="769">
        <v>3.5999999999999997E-2</v>
      </c>
      <c r="K61" s="769">
        <v>3.5000000000000003E-2</v>
      </c>
      <c r="L61" s="575">
        <v>3.3000000000000002E-2</v>
      </c>
    </row>
    <row r="62" spans="1:12" s="20" customFormat="1" ht="15" customHeight="1">
      <c r="A62" s="903" t="s">
        <v>622</v>
      </c>
      <c r="B62" s="906" t="s">
        <v>621</v>
      </c>
      <c r="C62" s="575">
        <v>0.04</v>
      </c>
      <c r="D62" s="575">
        <v>3.6999999999999998E-2</v>
      </c>
      <c r="E62" s="575">
        <v>4.3999999999999997E-2</v>
      </c>
      <c r="F62" s="575">
        <v>0.05</v>
      </c>
      <c r="G62" s="575">
        <v>3.7999999999999999E-2</v>
      </c>
      <c r="H62" s="575">
        <v>3.6999999999999998E-2</v>
      </c>
      <c r="I62" s="575">
        <v>3.533E-2</v>
      </c>
      <c r="J62" s="769">
        <v>4.2000000000000003E-2</v>
      </c>
      <c r="K62" s="769">
        <v>0.04</v>
      </c>
      <c r="L62" s="575">
        <v>0.04</v>
      </c>
    </row>
    <row r="63" spans="1:12" s="20" customFormat="1" ht="15" customHeight="1">
      <c r="A63" s="904" t="s">
        <v>71</v>
      </c>
      <c r="B63" s="907" t="s">
        <v>96</v>
      </c>
      <c r="C63" s="576">
        <v>0.17699999999999999</v>
      </c>
      <c r="D63" s="576">
        <v>0.183</v>
      </c>
      <c r="E63" s="576">
        <v>0.13400000000000001</v>
      </c>
      <c r="F63" s="576">
        <v>0.11700000000000001</v>
      </c>
      <c r="G63" s="576">
        <v>0.14899999999999999</v>
      </c>
      <c r="H63" s="576">
        <v>0.14199999999999999</v>
      </c>
      <c r="I63" s="576">
        <v>0.13993</v>
      </c>
      <c r="J63" s="770">
        <v>0.112</v>
      </c>
      <c r="K63" s="770">
        <v>0.129</v>
      </c>
      <c r="L63" s="576">
        <v>0.121</v>
      </c>
    </row>
    <row r="64" spans="1:12" ht="15" customHeight="1">
      <c r="A64" s="145" t="s">
        <v>1579</v>
      </c>
      <c r="B64" s="145"/>
      <c r="C64" s="52"/>
      <c r="D64" s="52"/>
      <c r="E64" s="52"/>
      <c r="F64" s="52"/>
      <c r="G64" s="17"/>
      <c r="H64" s="17"/>
      <c r="I64" s="1257"/>
      <c r="J64" s="1257"/>
      <c r="K64" s="1257"/>
      <c r="L64" s="1257"/>
    </row>
    <row r="65" spans="1:12" ht="17.100000000000001" customHeight="1">
      <c r="A65" s="276" t="s">
        <v>1580</v>
      </c>
      <c r="B65" s="276"/>
      <c r="C65" s="276"/>
      <c r="D65" s="275"/>
      <c r="E65" s="275"/>
      <c r="F65" s="275"/>
      <c r="G65" s="275"/>
      <c r="H65" s="707"/>
      <c r="I65" s="1"/>
      <c r="J65" s="267"/>
      <c r="K65" s="267"/>
      <c r="L65" s="267"/>
    </row>
    <row r="66" spans="1:12" ht="17.100000000000001" customHeight="1">
      <c r="A66" s="270" t="s">
        <v>1581</v>
      </c>
      <c r="B66" s="270"/>
      <c r="C66" s="52"/>
      <c r="D66" s="52"/>
      <c r="E66" s="52"/>
      <c r="F66" s="52"/>
    </row>
    <row r="67" spans="1:12" ht="17.100000000000001" customHeight="1">
      <c r="A67" s="259" t="s">
        <v>1582</v>
      </c>
      <c r="B67" s="259"/>
      <c r="C67" s="259"/>
      <c r="D67" s="256"/>
      <c r="E67" s="256"/>
      <c r="F67" s="256"/>
      <c r="G67" s="256"/>
      <c r="H67" s="708"/>
      <c r="I67" s="257"/>
      <c r="J67" s="255"/>
      <c r="K67" s="255"/>
      <c r="L67" s="255"/>
    </row>
  </sheetData>
  <mergeCells count="25">
    <mergeCell ref="A58:B58"/>
    <mergeCell ref="A33:B33"/>
    <mergeCell ref="A34:B34"/>
    <mergeCell ref="A35:B35"/>
    <mergeCell ref="A36:B36"/>
    <mergeCell ref="A37:B37"/>
    <mergeCell ref="A45:B45"/>
    <mergeCell ref="A32:B32"/>
    <mergeCell ref="A12:B12"/>
    <mergeCell ref="A13:B13"/>
    <mergeCell ref="A14:B14"/>
    <mergeCell ref="A15:B15"/>
    <mergeCell ref="A16:B16"/>
    <mergeCell ref="A17:B17"/>
    <mergeCell ref="A27:B27"/>
    <mergeCell ref="A28:B28"/>
    <mergeCell ref="A29:B29"/>
    <mergeCell ref="A30:B30"/>
    <mergeCell ref="A31:B31"/>
    <mergeCell ref="A11:B11"/>
    <mergeCell ref="A6:B6"/>
    <mergeCell ref="A7:B7"/>
    <mergeCell ref="A8:B8"/>
    <mergeCell ref="A9:B9"/>
    <mergeCell ref="A10:B10"/>
  </mergeCells>
  <phoneticPr fontId="12"/>
  <printOptions gridLinesSet="0"/>
  <pageMargins left="0.70866141732283472" right="0.39370078740157483" top="0.59055118110236227" bottom="0.39370078740157483" header="0.51181102362204722" footer="0.31496062992125984"/>
  <pageSetup paperSize="9" scale="84" orientation="portrait" r:id="rId1"/>
  <headerFooter scaleWithDoc="0" alignWithMargins="0">
    <oddFooter>&amp;C&amp;9&amp;P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2"/>
  <sheetViews>
    <sheetView zoomScaleNormal="100" workbookViewId="0"/>
  </sheetViews>
  <sheetFormatPr defaultRowHeight="13.5"/>
  <cols>
    <col min="1" max="1" width="12.375" style="17" customWidth="1"/>
    <col min="2" max="2" width="18.625" style="17" customWidth="1"/>
    <col min="3" max="3" width="10.625" style="17" customWidth="1"/>
    <col min="4" max="4" width="18.625" style="17" customWidth="1"/>
    <col min="5" max="5" width="10.625" style="17" customWidth="1"/>
    <col min="6" max="6" width="18.625" style="17" customWidth="1"/>
    <col min="7" max="7" width="10.625" style="17" customWidth="1"/>
    <col min="8" max="16384" width="9" style="17"/>
  </cols>
  <sheetData>
    <row r="1" spans="1:9" ht="18.75" customHeight="1">
      <c r="A1" s="1026" t="s">
        <v>1193</v>
      </c>
      <c r="C1" s="953"/>
      <c r="D1" s="202"/>
      <c r="F1" s="158"/>
    </row>
    <row r="2" spans="1:9">
      <c r="A2" s="261" t="s">
        <v>1194</v>
      </c>
    </row>
    <row r="3" spans="1:9">
      <c r="A3" s="261"/>
    </row>
    <row r="4" spans="1:9">
      <c r="A4" s="388" t="s">
        <v>644</v>
      </c>
      <c r="G4" s="339" t="s">
        <v>1195</v>
      </c>
    </row>
    <row r="5" spans="1:9" ht="14.25">
      <c r="A5" s="249" t="s">
        <v>1196</v>
      </c>
      <c r="B5" s="53"/>
      <c r="C5" s="53"/>
      <c r="D5" s="53"/>
      <c r="E5" s="53"/>
      <c r="F5" s="219"/>
      <c r="G5" s="327" t="s">
        <v>1615</v>
      </c>
    </row>
    <row r="6" spans="1:9">
      <c r="A6" s="1544" t="s">
        <v>1197</v>
      </c>
      <c r="B6" s="1546" t="s">
        <v>1198</v>
      </c>
      <c r="C6" s="1502"/>
      <c r="D6" s="1502"/>
      <c r="E6" s="1466"/>
      <c r="F6" s="1546" t="s">
        <v>1199</v>
      </c>
      <c r="G6" s="1466"/>
    </row>
    <row r="7" spans="1:9">
      <c r="A7" s="1545"/>
      <c r="B7" s="1475" t="s">
        <v>1201</v>
      </c>
      <c r="C7" s="1509"/>
      <c r="D7" s="1475" t="s">
        <v>1202</v>
      </c>
      <c r="E7" s="1509"/>
      <c r="F7" s="1475" t="s">
        <v>1200</v>
      </c>
      <c r="G7" s="1509"/>
    </row>
    <row r="8" spans="1:9" ht="12.75" customHeight="1">
      <c r="A8" s="1068" t="str">
        <f>'表紙 '!$A$8-5&amp;"/1"</f>
        <v>2019/1</v>
      </c>
      <c r="B8" s="1348">
        <v>956</v>
      </c>
      <c r="C8" s="1009" t="str">
        <f t="shared" ref="C8:C70" si="0">IF(B8=MAX(B$8:B$70),"最高",IF(B8=MIN(B$8:B$70),"最低",""))</f>
        <v>最高</v>
      </c>
      <c r="D8" s="1010">
        <v>14096.1</v>
      </c>
      <c r="E8" s="1009" t="str">
        <f t="shared" ref="E8:E69" si="1">IF(D8=MAX(D$8:D$70),"最高",IF(D8=MIN(D$8:D$70),"最低",""))</f>
        <v/>
      </c>
      <c r="F8" s="1107">
        <v>20773.490000000002</v>
      </c>
      <c r="G8" s="1106" t="str">
        <f t="shared" ref="G8:G70" si="2">IF(F8=MAX(F$8:F$70),"最高",IF(F8=MIN(F$8:F$70),"最低",""))</f>
        <v/>
      </c>
      <c r="H8" s="863"/>
      <c r="I8" s="863"/>
    </row>
    <row r="9" spans="1:9" ht="12.75" customHeight="1">
      <c r="A9" s="522">
        <v>2</v>
      </c>
      <c r="B9" s="1349">
        <v>946</v>
      </c>
      <c r="C9" s="1007" t="str">
        <f t="shared" si="0"/>
        <v/>
      </c>
      <c r="D9" s="54">
        <v>18604.7</v>
      </c>
      <c r="E9" s="1007" t="str">
        <f t="shared" si="1"/>
        <v/>
      </c>
      <c r="F9" s="673">
        <v>21385.16</v>
      </c>
      <c r="G9" s="1016" t="str">
        <f t="shared" si="2"/>
        <v/>
      </c>
      <c r="H9" s="863"/>
      <c r="I9" s="863"/>
    </row>
    <row r="10" spans="1:9" ht="12.75" customHeight="1">
      <c r="A10" s="522">
        <v>3</v>
      </c>
      <c r="B10" s="1349">
        <v>868</v>
      </c>
      <c r="C10" s="1007" t="str">
        <f t="shared" si="0"/>
        <v/>
      </c>
      <c r="D10" s="54">
        <v>17378.900000000001</v>
      </c>
      <c r="E10" s="1007" t="str">
        <f t="shared" si="1"/>
        <v/>
      </c>
      <c r="F10" s="55">
        <v>21205.81</v>
      </c>
      <c r="G10" s="1008" t="str">
        <f t="shared" si="2"/>
        <v/>
      </c>
      <c r="H10" s="863"/>
      <c r="I10" s="863"/>
    </row>
    <row r="11" spans="1:9" ht="12.75" customHeight="1">
      <c r="A11" s="522">
        <v>4</v>
      </c>
      <c r="B11" s="1349">
        <v>826</v>
      </c>
      <c r="C11" s="1007" t="str">
        <f t="shared" si="0"/>
        <v/>
      </c>
      <c r="D11" s="54">
        <v>17792.599999999999</v>
      </c>
      <c r="E11" s="1007" t="str">
        <f t="shared" si="1"/>
        <v/>
      </c>
      <c r="F11" s="55">
        <v>22258.73</v>
      </c>
      <c r="G11" s="1008" t="str">
        <f t="shared" si="2"/>
        <v/>
      </c>
      <c r="H11" s="863"/>
      <c r="I11" s="863"/>
    </row>
    <row r="12" spans="1:9" ht="12.75" customHeight="1">
      <c r="A12" s="522">
        <v>5</v>
      </c>
      <c r="B12" s="1349">
        <v>785</v>
      </c>
      <c r="C12" s="1007" t="str">
        <f t="shared" si="0"/>
        <v/>
      </c>
      <c r="D12" s="54">
        <v>17775.2</v>
      </c>
      <c r="E12" s="1007" t="str">
        <f t="shared" si="1"/>
        <v/>
      </c>
      <c r="F12" s="55">
        <v>20601.189999999999</v>
      </c>
      <c r="G12" s="1008" t="str">
        <f t="shared" si="2"/>
        <v/>
      </c>
      <c r="H12" s="863"/>
      <c r="I12" s="863"/>
    </row>
    <row r="13" spans="1:9" ht="12.75" customHeight="1">
      <c r="A13" s="522">
        <v>6</v>
      </c>
      <c r="B13" s="1349">
        <v>781</v>
      </c>
      <c r="C13" s="1007" t="str">
        <f t="shared" si="0"/>
        <v/>
      </c>
      <c r="D13" s="54">
        <v>14160.1</v>
      </c>
      <c r="E13" s="1007" t="str">
        <f t="shared" si="1"/>
        <v/>
      </c>
      <c r="F13" s="55">
        <v>21275.919999999998</v>
      </c>
      <c r="G13" s="1008" t="str">
        <f t="shared" si="2"/>
        <v/>
      </c>
      <c r="H13" s="863"/>
      <c r="I13" s="863"/>
    </row>
    <row r="14" spans="1:9" ht="12.75" customHeight="1">
      <c r="A14" s="522">
        <v>7</v>
      </c>
      <c r="B14" s="1349">
        <v>782</v>
      </c>
      <c r="C14" s="1007" t="str">
        <f t="shared" si="0"/>
        <v/>
      </c>
      <c r="D14" s="54">
        <v>14540.3</v>
      </c>
      <c r="E14" s="1007" t="str">
        <f t="shared" si="1"/>
        <v/>
      </c>
      <c r="F14" s="55">
        <v>21521.53</v>
      </c>
      <c r="G14" s="1008" t="str">
        <f t="shared" si="2"/>
        <v/>
      </c>
      <c r="H14" s="863"/>
      <c r="I14" s="863"/>
    </row>
    <row r="15" spans="1:9" ht="12.75" customHeight="1">
      <c r="A15" s="522">
        <v>8</v>
      </c>
      <c r="B15" s="1349">
        <v>668</v>
      </c>
      <c r="C15" s="1007" t="str">
        <f t="shared" si="0"/>
        <v/>
      </c>
      <c r="D15" s="54">
        <v>20433</v>
      </c>
      <c r="E15" s="1007" t="str">
        <f t="shared" si="1"/>
        <v/>
      </c>
      <c r="F15" s="55">
        <v>20704.37</v>
      </c>
      <c r="G15" s="1008" t="str">
        <f t="shared" si="2"/>
        <v/>
      </c>
      <c r="H15" s="863"/>
      <c r="I15" s="863"/>
    </row>
    <row r="16" spans="1:9" ht="12.75" customHeight="1">
      <c r="A16" s="522">
        <v>9</v>
      </c>
      <c r="B16" s="1349">
        <v>726</v>
      </c>
      <c r="C16" s="1007" t="str">
        <f t="shared" si="0"/>
        <v/>
      </c>
      <c r="D16" s="54">
        <v>18626.5</v>
      </c>
      <c r="E16" s="1007" t="str">
        <f t="shared" si="1"/>
        <v/>
      </c>
      <c r="F16" s="55">
        <v>21755.84</v>
      </c>
      <c r="G16" s="1008" t="str">
        <f t="shared" si="2"/>
        <v/>
      </c>
      <c r="H16" s="863"/>
      <c r="I16" s="863"/>
    </row>
    <row r="17" spans="1:9" ht="12.75" customHeight="1">
      <c r="A17" s="522">
        <v>10</v>
      </c>
      <c r="B17" s="1349">
        <v>773</v>
      </c>
      <c r="C17" s="1007" t="str">
        <f t="shared" si="0"/>
        <v/>
      </c>
      <c r="D17" s="54">
        <v>22391.3</v>
      </c>
      <c r="E17" s="1007" t="str">
        <f t="shared" si="1"/>
        <v/>
      </c>
      <c r="F17" s="55">
        <v>22927.040000000001</v>
      </c>
      <c r="G17" s="1008" t="str">
        <f t="shared" si="2"/>
        <v/>
      </c>
      <c r="H17" s="863"/>
      <c r="I17" s="863"/>
    </row>
    <row r="18" spans="1:9" ht="12.75" customHeight="1">
      <c r="A18" s="522">
        <v>11</v>
      </c>
      <c r="B18" s="1349">
        <v>782</v>
      </c>
      <c r="C18" s="1007" t="str">
        <f t="shared" si="0"/>
        <v/>
      </c>
      <c r="D18" s="54">
        <v>18602.5</v>
      </c>
      <c r="E18" s="1007" t="str">
        <f t="shared" si="1"/>
        <v/>
      </c>
      <c r="F18" s="55">
        <v>23293.91</v>
      </c>
      <c r="G18" s="1008" t="str">
        <f t="shared" si="2"/>
        <v/>
      </c>
      <c r="H18" s="863"/>
      <c r="I18" s="863"/>
    </row>
    <row r="19" spans="1:9" ht="12.75" customHeight="1">
      <c r="A19" s="674">
        <v>12</v>
      </c>
      <c r="B19" s="1350">
        <v>796</v>
      </c>
      <c r="C19" s="1012" t="str">
        <f t="shared" si="0"/>
        <v/>
      </c>
      <c r="D19" s="1013">
        <v>13878.3</v>
      </c>
      <c r="E19" s="1012" t="str">
        <f t="shared" si="1"/>
        <v/>
      </c>
      <c r="F19" s="1014">
        <v>23656.62</v>
      </c>
      <c r="G19" s="1015" t="str">
        <f t="shared" si="2"/>
        <v/>
      </c>
      <c r="H19" s="863"/>
      <c r="I19" s="863"/>
    </row>
    <row r="20" spans="1:9" ht="12.75" customHeight="1">
      <c r="A20" s="1068" t="str">
        <f>'表紙 '!$A$8-4&amp;"/1"</f>
        <v>2020/1</v>
      </c>
      <c r="B20" s="1349">
        <v>817</v>
      </c>
      <c r="C20" s="1007" t="str">
        <f t="shared" si="0"/>
        <v/>
      </c>
      <c r="D20" s="54">
        <v>12374.6</v>
      </c>
      <c r="E20" s="1007" t="str">
        <f t="shared" si="1"/>
        <v/>
      </c>
      <c r="F20" s="673">
        <v>23205.18</v>
      </c>
      <c r="G20" s="1008" t="str">
        <f t="shared" si="2"/>
        <v/>
      </c>
      <c r="H20" s="863"/>
      <c r="I20" s="863"/>
    </row>
    <row r="21" spans="1:9" ht="12.75" customHeight="1">
      <c r="A21" s="522">
        <v>2</v>
      </c>
      <c r="B21" s="1349">
        <v>730</v>
      </c>
      <c r="C21" s="1007" t="str">
        <f t="shared" si="0"/>
        <v/>
      </c>
      <c r="D21" s="54">
        <v>15707.5</v>
      </c>
      <c r="E21" s="1007" t="str">
        <f t="shared" si="1"/>
        <v/>
      </c>
      <c r="F21" s="55">
        <v>21142.959999999999</v>
      </c>
      <c r="G21" s="1008" t="str">
        <f t="shared" si="2"/>
        <v/>
      </c>
      <c r="H21" s="863"/>
      <c r="I21" s="863"/>
    </row>
    <row r="22" spans="1:9" ht="12.75" customHeight="1">
      <c r="A22" s="522">
        <v>3</v>
      </c>
      <c r="B22" s="1349">
        <v>757</v>
      </c>
      <c r="C22" s="1007" t="str">
        <f t="shared" si="0"/>
        <v/>
      </c>
      <c r="D22" s="54">
        <v>23283.9</v>
      </c>
      <c r="E22" s="1007" t="str">
        <f t="shared" si="1"/>
        <v/>
      </c>
      <c r="F22" s="55">
        <v>18917.009999999998</v>
      </c>
      <c r="G22" s="1008" t="str">
        <f t="shared" si="2"/>
        <v>最低</v>
      </c>
      <c r="H22" s="863"/>
      <c r="I22" s="863"/>
    </row>
    <row r="23" spans="1:9" ht="12.75" customHeight="1">
      <c r="A23" s="522">
        <v>4</v>
      </c>
      <c r="B23" s="1349">
        <v>726</v>
      </c>
      <c r="C23" s="1016" t="str">
        <f t="shared" si="0"/>
        <v/>
      </c>
      <c r="D23" s="54">
        <v>11851.8</v>
      </c>
      <c r="E23" s="1007" t="str">
        <f t="shared" si="1"/>
        <v/>
      </c>
      <c r="F23" s="55">
        <v>20193.689999999999</v>
      </c>
      <c r="G23" s="1008" t="str">
        <f t="shared" si="2"/>
        <v/>
      </c>
      <c r="H23" s="863"/>
      <c r="I23" s="863"/>
    </row>
    <row r="24" spans="1:9" ht="12.75" customHeight="1">
      <c r="A24" s="522">
        <v>5</v>
      </c>
      <c r="B24" s="1349">
        <v>706</v>
      </c>
      <c r="C24" s="1016" t="str">
        <f t="shared" si="0"/>
        <v/>
      </c>
      <c r="D24" s="54">
        <v>10249.200000000001</v>
      </c>
      <c r="E24" s="1007" t="str">
        <f t="shared" si="1"/>
        <v/>
      </c>
      <c r="F24" s="1017">
        <v>21877.89</v>
      </c>
      <c r="G24" s="1008" t="str">
        <f t="shared" si="2"/>
        <v/>
      </c>
      <c r="H24" s="863"/>
      <c r="I24" s="863"/>
    </row>
    <row r="25" spans="1:9" ht="12.75" customHeight="1">
      <c r="A25" s="522">
        <v>6</v>
      </c>
      <c r="B25" s="1349">
        <v>688</v>
      </c>
      <c r="C25" s="1016" t="str">
        <f t="shared" si="0"/>
        <v/>
      </c>
      <c r="D25" s="54">
        <v>11513.6</v>
      </c>
      <c r="E25" s="1007" t="str">
        <f t="shared" si="1"/>
        <v/>
      </c>
      <c r="F25" s="1017">
        <v>22288.14</v>
      </c>
      <c r="G25" s="1008" t="str">
        <f t="shared" si="2"/>
        <v/>
      </c>
      <c r="H25" s="863"/>
      <c r="I25" s="863"/>
    </row>
    <row r="26" spans="1:9" ht="12.75" customHeight="1">
      <c r="A26" s="522">
        <v>7</v>
      </c>
      <c r="B26" s="1349">
        <v>676</v>
      </c>
      <c r="C26" s="1016" t="str">
        <f t="shared" si="0"/>
        <v/>
      </c>
      <c r="D26" s="54">
        <v>10293.5</v>
      </c>
      <c r="E26" s="1007" t="str">
        <f t="shared" si="1"/>
        <v/>
      </c>
      <c r="F26" s="1017">
        <v>21710</v>
      </c>
      <c r="G26" s="1008" t="str">
        <f t="shared" si="2"/>
        <v/>
      </c>
      <c r="H26" s="863"/>
      <c r="I26" s="863"/>
    </row>
    <row r="27" spans="1:9" ht="12.75" customHeight="1">
      <c r="A27" s="522">
        <v>8</v>
      </c>
      <c r="B27" s="1349">
        <v>783</v>
      </c>
      <c r="C27" s="1016" t="str">
        <f t="shared" si="0"/>
        <v/>
      </c>
      <c r="D27" s="54">
        <v>9691.5</v>
      </c>
      <c r="E27" s="1007" t="str">
        <f t="shared" si="1"/>
        <v/>
      </c>
      <c r="F27" s="1017">
        <v>23139.759999999998</v>
      </c>
      <c r="G27" s="1008" t="str">
        <f t="shared" si="2"/>
        <v/>
      </c>
      <c r="H27" s="863"/>
      <c r="I27" s="863"/>
    </row>
    <row r="28" spans="1:9" ht="12.75" customHeight="1">
      <c r="A28" s="522">
        <v>9</v>
      </c>
      <c r="B28" s="1349">
        <v>789</v>
      </c>
      <c r="C28" s="1016" t="str">
        <f t="shared" si="0"/>
        <v/>
      </c>
      <c r="D28" s="54">
        <v>8635.9</v>
      </c>
      <c r="E28" s="1007" t="str">
        <f t="shared" si="1"/>
        <v/>
      </c>
      <c r="F28" s="1017">
        <v>23185.119999999999</v>
      </c>
      <c r="G28" s="1008" t="str">
        <f t="shared" si="2"/>
        <v/>
      </c>
      <c r="H28" s="863"/>
      <c r="I28" s="863"/>
    </row>
    <row r="29" spans="1:9" ht="12.75" customHeight="1">
      <c r="A29" s="522">
        <v>10</v>
      </c>
      <c r="B29" s="1349">
        <v>745</v>
      </c>
      <c r="C29" s="1016" t="str">
        <f t="shared" si="0"/>
        <v/>
      </c>
      <c r="D29" s="54">
        <v>6504.1</v>
      </c>
      <c r="E29" s="1007" t="str">
        <f t="shared" si="1"/>
        <v>最低</v>
      </c>
      <c r="F29" s="1017">
        <v>22977.13</v>
      </c>
      <c r="G29" s="1008" t="str">
        <f t="shared" si="2"/>
        <v/>
      </c>
      <c r="H29" s="863"/>
      <c r="I29" s="863"/>
    </row>
    <row r="30" spans="1:9" ht="12.75" customHeight="1">
      <c r="A30" s="522">
        <v>11</v>
      </c>
      <c r="B30" s="1349">
        <v>735</v>
      </c>
      <c r="C30" s="1016" t="str">
        <f t="shared" si="0"/>
        <v/>
      </c>
      <c r="D30" s="54">
        <v>8818.7000000000007</v>
      </c>
      <c r="E30" s="1007" t="str">
        <f t="shared" si="1"/>
        <v/>
      </c>
      <c r="F30" s="1017">
        <v>26433.62</v>
      </c>
      <c r="G30" s="1008" t="str">
        <f t="shared" si="2"/>
        <v/>
      </c>
      <c r="H30" s="863"/>
      <c r="I30" s="863"/>
    </row>
    <row r="31" spans="1:9" ht="12.75" customHeight="1">
      <c r="A31" s="522">
        <v>12</v>
      </c>
      <c r="B31" s="1349">
        <v>672</v>
      </c>
      <c r="C31" s="1016" t="str">
        <f t="shared" si="0"/>
        <v/>
      </c>
      <c r="D31" s="54">
        <v>10949.6</v>
      </c>
      <c r="E31" s="1007" t="str">
        <f t="shared" si="1"/>
        <v/>
      </c>
      <c r="F31" s="1017">
        <v>27444.17</v>
      </c>
      <c r="G31" s="1008" t="str">
        <f t="shared" si="2"/>
        <v/>
      </c>
      <c r="H31" s="863"/>
      <c r="I31" s="863"/>
    </row>
    <row r="32" spans="1:9" ht="12.75" customHeight="1">
      <c r="A32" s="1068" t="str">
        <f>'表紙 '!$A$8-3&amp;"/1"</f>
        <v>2021/1</v>
      </c>
      <c r="B32" s="1348">
        <v>683</v>
      </c>
      <c r="C32" s="1018" t="str">
        <f t="shared" si="0"/>
        <v/>
      </c>
      <c r="D32" s="1010">
        <v>9767.9</v>
      </c>
      <c r="E32" s="1009" t="str">
        <f t="shared" si="1"/>
        <v/>
      </c>
      <c r="F32" s="1019">
        <v>27663.39</v>
      </c>
      <c r="G32" s="1011" t="str">
        <f t="shared" si="2"/>
        <v/>
      </c>
      <c r="H32" s="863"/>
      <c r="I32" s="863"/>
    </row>
    <row r="33" spans="1:9" ht="12.75" customHeight="1">
      <c r="A33" s="522">
        <v>2</v>
      </c>
      <c r="B33" s="1349">
        <v>660</v>
      </c>
      <c r="C33" s="1016" t="str">
        <f t="shared" si="0"/>
        <v/>
      </c>
      <c r="D33" s="54">
        <v>8117.5</v>
      </c>
      <c r="E33" s="1016" t="str">
        <f t="shared" si="1"/>
        <v/>
      </c>
      <c r="F33" s="1017">
        <v>28966.01</v>
      </c>
      <c r="G33" s="1008" t="str">
        <f t="shared" si="2"/>
        <v/>
      </c>
      <c r="H33" s="863"/>
      <c r="I33" s="863"/>
    </row>
    <row r="34" spans="1:9" ht="12.75" customHeight="1">
      <c r="A34" s="522">
        <v>3</v>
      </c>
      <c r="B34" s="1349">
        <v>757</v>
      </c>
      <c r="C34" s="1016" t="str">
        <f t="shared" si="0"/>
        <v/>
      </c>
      <c r="D34" s="54">
        <v>15310.8</v>
      </c>
      <c r="E34" s="1016" t="str">
        <f t="shared" si="1"/>
        <v/>
      </c>
      <c r="F34" s="1017">
        <v>29178.799999999999</v>
      </c>
      <c r="G34" s="1008" t="str">
        <f t="shared" si="2"/>
        <v/>
      </c>
      <c r="H34" s="863"/>
      <c r="I34" s="863"/>
    </row>
    <row r="35" spans="1:9" ht="12.75" customHeight="1">
      <c r="A35" s="522">
        <v>4</v>
      </c>
      <c r="B35" s="1349">
        <v>662</v>
      </c>
      <c r="C35" s="1016" t="str">
        <f t="shared" si="0"/>
        <v/>
      </c>
      <c r="D35" s="54">
        <v>8393.6</v>
      </c>
      <c r="E35" s="1007" t="str">
        <f t="shared" si="1"/>
        <v/>
      </c>
      <c r="F35" s="55">
        <v>28812.63</v>
      </c>
      <c r="G35" s="1008" t="str">
        <f t="shared" si="2"/>
        <v/>
      </c>
      <c r="H35" s="863"/>
      <c r="I35" s="863"/>
    </row>
    <row r="36" spans="1:9" ht="12.75" customHeight="1">
      <c r="A36" s="522">
        <v>5</v>
      </c>
      <c r="B36" s="1349">
        <v>625</v>
      </c>
      <c r="C36" s="1016" t="str">
        <f t="shared" si="0"/>
        <v/>
      </c>
      <c r="D36" s="54">
        <v>11638.5</v>
      </c>
      <c r="E36" s="1007" t="str">
        <f t="shared" si="1"/>
        <v/>
      </c>
      <c r="F36" s="1017">
        <v>28860.080000000002</v>
      </c>
      <c r="G36" s="1008" t="str">
        <f t="shared" si="2"/>
        <v/>
      </c>
      <c r="H36" s="863"/>
      <c r="I36" s="863"/>
    </row>
    <row r="37" spans="1:9" ht="12.75" customHeight="1">
      <c r="A37" s="522">
        <v>6</v>
      </c>
      <c r="B37" s="1349">
        <v>606</v>
      </c>
      <c r="C37" s="1016" t="str">
        <f t="shared" si="0"/>
        <v/>
      </c>
      <c r="D37" s="54">
        <v>12180.5</v>
      </c>
      <c r="E37" s="1007" t="str">
        <f t="shared" si="1"/>
        <v/>
      </c>
      <c r="F37" s="1017">
        <v>28791.53</v>
      </c>
      <c r="G37" s="1008" t="str">
        <f t="shared" si="2"/>
        <v/>
      </c>
      <c r="H37" s="863"/>
      <c r="I37" s="863"/>
    </row>
    <row r="38" spans="1:9" ht="12.75" customHeight="1">
      <c r="A38" s="522">
        <v>7</v>
      </c>
      <c r="B38" s="1349">
        <v>572</v>
      </c>
      <c r="C38" s="1016" t="str">
        <f t="shared" si="0"/>
        <v/>
      </c>
      <c r="D38" s="54">
        <v>13654</v>
      </c>
      <c r="E38" s="1007" t="str">
        <f t="shared" si="1"/>
        <v/>
      </c>
      <c r="F38" s="1017">
        <v>27283.59</v>
      </c>
      <c r="G38" s="1008" t="str">
        <f t="shared" si="2"/>
        <v/>
      </c>
      <c r="H38" s="863"/>
      <c r="I38" s="863"/>
    </row>
    <row r="39" spans="1:9" ht="12.75" customHeight="1">
      <c r="A39" s="522">
        <v>8</v>
      </c>
      <c r="B39" s="1349">
        <v>595</v>
      </c>
      <c r="C39" s="1016" t="str">
        <f t="shared" si="0"/>
        <v/>
      </c>
      <c r="D39" s="54">
        <v>11695</v>
      </c>
      <c r="E39" s="1007" t="str">
        <f t="shared" si="1"/>
        <v/>
      </c>
      <c r="F39" s="1017">
        <v>28089.54</v>
      </c>
      <c r="G39" s="1008" t="str">
        <f t="shared" si="2"/>
        <v/>
      </c>
      <c r="H39" s="863"/>
      <c r="I39" s="863"/>
    </row>
    <row r="40" spans="1:9" ht="12.75" customHeight="1">
      <c r="A40" s="522">
        <v>9</v>
      </c>
      <c r="B40" s="1349">
        <v>603</v>
      </c>
      <c r="C40" s="1016" t="str">
        <f t="shared" si="0"/>
        <v/>
      </c>
      <c r="D40" s="54">
        <v>21000.2</v>
      </c>
      <c r="E40" s="1007" t="str">
        <f t="shared" si="1"/>
        <v/>
      </c>
      <c r="F40" s="1017">
        <v>29452.66</v>
      </c>
      <c r="G40" s="1008" t="str">
        <f t="shared" si="2"/>
        <v/>
      </c>
      <c r="H40" s="863"/>
      <c r="I40" s="863"/>
    </row>
    <row r="41" spans="1:9" ht="12.75" customHeight="1">
      <c r="A41" s="522">
        <v>10</v>
      </c>
      <c r="B41" s="1349">
        <v>542</v>
      </c>
      <c r="C41" s="1016" t="str">
        <f t="shared" si="0"/>
        <v/>
      </c>
      <c r="D41" s="54">
        <v>13282.6</v>
      </c>
      <c r="E41" s="1007" t="str">
        <f t="shared" si="1"/>
        <v/>
      </c>
      <c r="F41" s="1017">
        <v>28892.69</v>
      </c>
      <c r="G41" s="1008" t="str">
        <f t="shared" si="2"/>
        <v/>
      </c>
      <c r="H41" s="863"/>
      <c r="I41" s="863"/>
    </row>
    <row r="42" spans="1:9" ht="12.75" customHeight="1">
      <c r="A42" s="522">
        <v>11</v>
      </c>
      <c r="B42" s="1349">
        <v>563</v>
      </c>
      <c r="C42" s="1016" t="str">
        <f t="shared" si="0"/>
        <v/>
      </c>
      <c r="D42" s="54">
        <v>12067.2</v>
      </c>
      <c r="E42" s="1007" t="str">
        <f t="shared" si="1"/>
        <v/>
      </c>
      <c r="F42" s="1017">
        <v>27821.759999999998</v>
      </c>
      <c r="G42" s="1008" t="str">
        <f t="shared" si="2"/>
        <v/>
      </c>
      <c r="H42" s="863"/>
      <c r="I42" s="863"/>
    </row>
    <row r="43" spans="1:9" ht="12.75" customHeight="1">
      <c r="A43" s="522">
        <v>12</v>
      </c>
      <c r="B43" s="1349">
        <v>585</v>
      </c>
      <c r="C43" s="1016" t="str">
        <f t="shared" si="0"/>
        <v/>
      </c>
      <c r="D43" s="54">
        <v>10054.799999999999</v>
      </c>
      <c r="E43" s="1007" t="str">
        <f t="shared" si="1"/>
        <v/>
      </c>
      <c r="F43" s="1017">
        <v>28791.71</v>
      </c>
      <c r="G43" s="1008" t="str">
        <f t="shared" si="2"/>
        <v/>
      </c>
      <c r="H43" s="863"/>
      <c r="I43" s="863"/>
    </row>
    <row r="44" spans="1:9" ht="12.75" customHeight="1">
      <c r="A44" s="1068" t="str">
        <f>'表紙 '!$A$8-2&amp;"/1"</f>
        <v>2022/1</v>
      </c>
      <c r="B44" s="1348">
        <v>566</v>
      </c>
      <c r="C44" s="1018" t="str">
        <f t="shared" si="0"/>
        <v/>
      </c>
      <c r="D44" s="1010">
        <v>6948.6</v>
      </c>
      <c r="E44" s="1009" t="str">
        <f t="shared" si="1"/>
        <v/>
      </c>
      <c r="F44" s="1019">
        <v>27001.98</v>
      </c>
      <c r="G44" s="1011" t="str">
        <f t="shared" si="2"/>
        <v/>
      </c>
      <c r="H44" s="863"/>
      <c r="I44" s="863"/>
    </row>
    <row r="45" spans="1:9" ht="12.75" customHeight="1">
      <c r="A45" s="522">
        <v>2</v>
      </c>
      <c r="B45" s="1349">
        <v>564</v>
      </c>
      <c r="C45" s="1016" t="str">
        <f t="shared" si="0"/>
        <v/>
      </c>
      <c r="D45" s="54">
        <v>9399.2999999999993</v>
      </c>
      <c r="E45" s="1016" t="str">
        <f t="shared" si="1"/>
        <v/>
      </c>
      <c r="F45" s="1017">
        <v>26526.82</v>
      </c>
      <c r="G45" s="1008" t="str">
        <f t="shared" si="2"/>
        <v/>
      </c>
      <c r="H45" s="863"/>
      <c r="I45" s="863"/>
    </row>
    <row r="46" spans="1:9" ht="12.75" customHeight="1">
      <c r="A46" s="522">
        <v>3</v>
      </c>
      <c r="B46" s="1349">
        <v>531</v>
      </c>
      <c r="C46" s="1016" t="str">
        <f t="shared" si="0"/>
        <v/>
      </c>
      <c r="D46" s="54">
        <v>17240</v>
      </c>
      <c r="E46" s="1016" t="str">
        <f t="shared" si="1"/>
        <v/>
      </c>
      <c r="F46" s="1017">
        <v>27821.43</v>
      </c>
      <c r="G46" s="1008" t="str">
        <f t="shared" si="2"/>
        <v/>
      </c>
      <c r="H46" s="863"/>
      <c r="I46" s="863"/>
    </row>
    <row r="47" spans="1:9">
      <c r="A47" s="522">
        <v>4</v>
      </c>
      <c r="B47" s="1349">
        <v>515</v>
      </c>
      <c r="C47" s="1016" t="str">
        <f t="shared" si="0"/>
        <v/>
      </c>
      <c r="D47" s="54">
        <v>11715.4</v>
      </c>
      <c r="E47" s="1007" t="str">
        <f t="shared" si="1"/>
        <v/>
      </c>
      <c r="F47" s="55">
        <v>26847.9</v>
      </c>
      <c r="G47" s="1008" t="str">
        <f t="shared" si="2"/>
        <v/>
      </c>
      <c r="H47" s="863"/>
      <c r="I47" s="863"/>
    </row>
    <row r="48" spans="1:9">
      <c r="A48" s="522">
        <v>5</v>
      </c>
      <c r="B48" s="1349">
        <v>525</v>
      </c>
      <c r="C48" s="1016" t="str">
        <f t="shared" si="0"/>
        <v/>
      </c>
      <c r="D48" s="54">
        <v>11323</v>
      </c>
      <c r="E48" s="1007" t="str">
        <f t="shared" si="1"/>
        <v/>
      </c>
      <c r="F48" s="1017">
        <v>27279.8</v>
      </c>
      <c r="G48" s="1008" t="str">
        <f t="shared" si="2"/>
        <v/>
      </c>
      <c r="H48" s="863"/>
      <c r="I48" s="863"/>
    </row>
    <row r="49" spans="1:9">
      <c r="A49" s="522">
        <v>6</v>
      </c>
      <c r="B49" s="1349">
        <v>532</v>
      </c>
      <c r="C49" s="1016" t="str">
        <f t="shared" si="0"/>
        <v/>
      </c>
      <c r="D49" s="54">
        <v>13037</v>
      </c>
      <c r="E49" s="1007" t="str">
        <f t="shared" si="1"/>
        <v/>
      </c>
      <c r="F49" s="1017">
        <v>26393.040000000001</v>
      </c>
      <c r="G49" s="1008" t="str">
        <f t="shared" si="2"/>
        <v/>
      </c>
      <c r="H49" s="863"/>
      <c r="I49" s="863"/>
    </row>
    <row r="50" spans="1:9">
      <c r="A50" s="522">
        <v>7</v>
      </c>
      <c r="B50" s="1349">
        <v>542</v>
      </c>
      <c r="C50" s="1016" t="str">
        <f t="shared" si="0"/>
        <v/>
      </c>
      <c r="D50" s="54">
        <v>10863.8</v>
      </c>
      <c r="E50" s="1007" t="str">
        <f t="shared" si="1"/>
        <v/>
      </c>
      <c r="F50" s="1017">
        <v>27801.64</v>
      </c>
      <c r="G50" s="1008" t="str">
        <f t="shared" si="2"/>
        <v/>
      </c>
      <c r="H50" s="863"/>
      <c r="I50" s="863"/>
    </row>
    <row r="51" spans="1:9">
      <c r="A51" s="522">
        <v>8</v>
      </c>
      <c r="B51" s="1349">
        <v>510</v>
      </c>
      <c r="C51" s="1016" t="str">
        <f t="shared" si="0"/>
        <v/>
      </c>
      <c r="D51" s="54">
        <v>13440</v>
      </c>
      <c r="E51" s="1007" t="str">
        <f t="shared" si="1"/>
        <v/>
      </c>
      <c r="F51" s="1017">
        <v>28091.53</v>
      </c>
      <c r="G51" s="1008" t="str">
        <f t="shared" si="2"/>
        <v/>
      </c>
      <c r="H51" s="863"/>
      <c r="I51" s="863"/>
    </row>
    <row r="52" spans="1:9">
      <c r="A52" s="522">
        <v>9</v>
      </c>
      <c r="B52" s="1349">
        <v>486</v>
      </c>
      <c r="C52" s="1016" t="str">
        <f t="shared" si="0"/>
        <v>最低</v>
      </c>
      <c r="D52" s="54">
        <v>13610.2</v>
      </c>
      <c r="E52" s="1007" t="str">
        <f t="shared" si="1"/>
        <v/>
      </c>
      <c r="F52" s="1017">
        <v>25937.21</v>
      </c>
      <c r="G52" s="1008" t="str">
        <f t="shared" si="2"/>
        <v/>
      </c>
      <c r="H52" s="863"/>
      <c r="I52" s="863"/>
    </row>
    <row r="53" spans="1:9">
      <c r="A53" s="522">
        <v>10</v>
      </c>
      <c r="B53" s="1349">
        <v>498</v>
      </c>
      <c r="C53" s="1016" t="str">
        <f t="shared" si="0"/>
        <v/>
      </c>
      <c r="D53" s="54">
        <v>20008.3</v>
      </c>
      <c r="E53" s="1007" t="str">
        <f t="shared" si="1"/>
        <v/>
      </c>
      <c r="F53" s="1017">
        <v>27587.46</v>
      </c>
      <c r="G53" s="1008" t="str">
        <f t="shared" si="2"/>
        <v/>
      </c>
      <c r="H53" s="863"/>
      <c r="I53" s="863"/>
    </row>
    <row r="54" spans="1:9">
      <c r="A54" s="522">
        <v>11</v>
      </c>
      <c r="B54" s="1349">
        <v>537</v>
      </c>
      <c r="C54" s="1016" t="str">
        <f t="shared" si="0"/>
        <v/>
      </c>
      <c r="D54" s="54">
        <v>13360.8</v>
      </c>
      <c r="E54" s="1007" t="str">
        <f t="shared" si="1"/>
        <v/>
      </c>
      <c r="F54" s="1017">
        <v>27968.99</v>
      </c>
      <c r="G54" s="1008" t="str">
        <f t="shared" si="2"/>
        <v/>
      </c>
      <c r="H54" s="863"/>
      <c r="I54" s="863"/>
    </row>
    <row r="55" spans="1:9">
      <c r="A55" s="522">
        <v>12</v>
      </c>
      <c r="B55" s="1349">
        <v>547</v>
      </c>
      <c r="C55" s="1016" t="str">
        <f t="shared" si="0"/>
        <v/>
      </c>
      <c r="D55" s="54">
        <v>12263.4</v>
      </c>
      <c r="E55" s="1007" t="str">
        <f t="shared" si="1"/>
        <v/>
      </c>
      <c r="F55" s="1017">
        <v>26094.5</v>
      </c>
      <c r="G55" s="1008" t="str">
        <f t="shared" si="2"/>
        <v/>
      </c>
      <c r="H55" s="863"/>
      <c r="I55" s="863"/>
    </row>
    <row r="56" spans="1:9">
      <c r="A56" s="1068" t="str">
        <f>'表紙 '!$A$8-1&amp;"/1"</f>
        <v>2023/1</v>
      </c>
      <c r="B56" s="1348">
        <v>537</v>
      </c>
      <c r="C56" s="1018" t="str">
        <f t="shared" si="0"/>
        <v/>
      </c>
      <c r="D56" s="1010">
        <v>12243.5</v>
      </c>
      <c r="E56" s="1009" t="str">
        <f t="shared" si="1"/>
        <v/>
      </c>
      <c r="F56" s="1019">
        <v>27327.11</v>
      </c>
      <c r="G56" s="1011" t="str">
        <f t="shared" si="2"/>
        <v/>
      </c>
      <c r="H56" s="863"/>
      <c r="I56" s="863"/>
    </row>
    <row r="57" spans="1:9">
      <c r="A57" s="1020" t="s">
        <v>1203</v>
      </c>
      <c r="B57" s="1349">
        <v>542</v>
      </c>
      <c r="C57" s="1016" t="str">
        <f t="shared" si="0"/>
        <v/>
      </c>
      <c r="D57" s="54">
        <v>9876.4</v>
      </c>
      <c r="E57" s="1016" t="str">
        <f t="shared" si="1"/>
        <v/>
      </c>
      <c r="F57" s="1017">
        <v>27445.56</v>
      </c>
      <c r="G57" s="1008" t="str">
        <f t="shared" si="2"/>
        <v/>
      </c>
      <c r="H57" s="863"/>
      <c r="I57" s="863"/>
    </row>
    <row r="58" spans="1:9">
      <c r="A58" s="1020" t="s">
        <v>1204</v>
      </c>
      <c r="B58" s="1349">
        <v>593</v>
      </c>
      <c r="C58" s="1016" t="str">
        <f t="shared" si="0"/>
        <v/>
      </c>
      <c r="D58" s="54">
        <v>22856.6</v>
      </c>
      <c r="E58" s="1016" t="str">
        <f t="shared" si="1"/>
        <v/>
      </c>
      <c r="F58" s="1017">
        <v>28041.48</v>
      </c>
      <c r="G58" s="1008" t="str">
        <f t="shared" si="2"/>
        <v/>
      </c>
    </row>
    <row r="59" spans="1:9">
      <c r="A59" s="522">
        <v>4</v>
      </c>
      <c r="B59" s="1349">
        <v>635</v>
      </c>
      <c r="C59" s="1016" t="str">
        <f t="shared" si="0"/>
        <v/>
      </c>
      <c r="D59" s="54">
        <v>11751.4</v>
      </c>
      <c r="E59" s="1007" t="str">
        <f t="shared" si="1"/>
        <v/>
      </c>
      <c r="F59" s="55">
        <v>28856.44</v>
      </c>
      <c r="G59" s="1008" t="str">
        <f t="shared" si="2"/>
        <v/>
      </c>
      <c r="H59" s="863"/>
      <c r="I59" s="863"/>
    </row>
    <row r="60" spans="1:9">
      <c r="A60" s="522">
        <v>5</v>
      </c>
      <c r="B60" s="1349">
        <v>778</v>
      </c>
      <c r="C60" s="1016" t="str">
        <f t="shared" si="0"/>
        <v/>
      </c>
      <c r="D60" s="54">
        <v>20980.5</v>
      </c>
      <c r="E60" s="1007" t="str">
        <f t="shared" si="1"/>
        <v/>
      </c>
      <c r="F60" s="1017">
        <v>30887.88</v>
      </c>
      <c r="G60" s="1008" t="str">
        <f t="shared" si="2"/>
        <v/>
      </c>
      <c r="H60" s="863"/>
      <c r="I60" s="863"/>
    </row>
    <row r="61" spans="1:9">
      <c r="A61" s="522">
        <v>6</v>
      </c>
      <c r="B61" s="1297">
        <v>775.3</v>
      </c>
      <c r="C61" s="1016" t="str">
        <f t="shared" si="0"/>
        <v/>
      </c>
      <c r="D61" s="54">
        <v>27494</v>
      </c>
      <c r="E61" s="1007" t="str">
        <f t="shared" si="1"/>
        <v/>
      </c>
      <c r="F61" s="1017">
        <v>33189.040000000001</v>
      </c>
      <c r="G61" s="1008" t="str">
        <f t="shared" si="2"/>
        <v/>
      </c>
      <c r="H61" s="863"/>
      <c r="I61" s="863"/>
    </row>
    <row r="62" spans="1:9">
      <c r="A62" s="522">
        <v>7</v>
      </c>
      <c r="B62" s="1297">
        <v>867.1</v>
      </c>
      <c r="C62" s="1016" t="str">
        <f t="shared" si="0"/>
        <v/>
      </c>
      <c r="D62" s="54">
        <v>22477.9</v>
      </c>
      <c r="E62" s="1007" t="str">
        <f t="shared" si="1"/>
        <v/>
      </c>
      <c r="F62" s="1017">
        <v>33172.22</v>
      </c>
      <c r="G62" s="1008" t="str">
        <f t="shared" si="2"/>
        <v/>
      </c>
      <c r="H62" s="863"/>
      <c r="I62" s="863"/>
    </row>
    <row r="63" spans="1:9">
      <c r="A63" s="522">
        <v>8</v>
      </c>
      <c r="B63" s="1297">
        <v>848.1</v>
      </c>
      <c r="C63" s="1016" t="str">
        <f t="shared" si="0"/>
        <v/>
      </c>
      <c r="D63" s="54">
        <v>20804.099999999999</v>
      </c>
      <c r="E63" s="1007" t="str">
        <f t="shared" si="1"/>
        <v/>
      </c>
      <c r="F63" s="1017">
        <v>32619.34</v>
      </c>
      <c r="G63" s="1008" t="str">
        <f t="shared" si="2"/>
        <v/>
      </c>
      <c r="H63" s="863"/>
      <c r="I63" s="863"/>
    </row>
    <row r="64" spans="1:9">
      <c r="A64" s="522">
        <v>9</v>
      </c>
      <c r="B64" s="1297">
        <v>806</v>
      </c>
      <c r="C64" s="1016" t="str">
        <f t="shared" si="0"/>
        <v/>
      </c>
      <c r="D64" s="54">
        <v>22180.7</v>
      </c>
      <c r="E64" s="1007" t="str">
        <f t="shared" si="1"/>
        <v/>
      </c>
      <c r="F64" s="1017">
        <v>31857.62</v>
      </c>
      <c r="G64" s="1008" t="str">
        <f t="shared" si="2"/>
        <v/>
      </c>
      <c r="H64" s="863"/>
      <c r="I64" s="863"/>
    </row>
    <row r="65" spans="1:9">
      <c r="A65" s="522">
        <v>10</v>
      </c>
      <c r="B65" s="1297">
        <v>746.7</v>
      </c>
      <c r="C65" s="1016" t="str">
        <f t="shared" si="0"/>
        <v/>
      </c>
      <c r="D65" s="54">
        <v>24328.3</v>
      </c>
      <c r="E65" s="1007" t="str">
        <f t="shared" si="1"/>
        <v/>
      </c>
      <c r="F65" s="1017">
        <v>30858.85</v>
      </c>
      <c r="G65" s="1008" t="str">
        <f t="shared" si="2"/>
        <v/>
      </c>
      <c r="H65" s="863"/>
      <c r="I65" s="863"/>
    </row>
    <row r="66" spans="1:9">
      <c r="A66" s="522">
        <v>11</v>
      </c>
      <c r="B66" s="1297">
        <v>722.3</v>
      </c>
      <c r="C66" s="1016" t="str">
        <f t="shared" si="0"/>
        <v/>
      </c>
      <c r="D66" s="54">
        <v>26579.8</v>
      </c>
      <c r="E66" s="1007" t="str">
        <f t="shared" si="1"/>
        <v/>
      </c>
      <c r="F66" s="1017">
        <v>33486.89</v>
      </c>
      <c r="G66" s="1008" t="str">
        <f t="shared" si="2"/>
        <v/>
      </c>
      <c r="H66" s="863"/>
      <c r="I66" s="863"/>
    </row>
    <row r="67" spans="1:9">
      <c r="A67" s="522">
        <v>12</v>
      </c>
      <c r="B67" s="1297">
        <v>733.6</v>
      </c>
      <c r="C67" s="1016" t="str">
        <f t="shared" si="0"/>
        <v/>
      </c>
      <c r="D67" s="54">
        <v>22279</v>
      </c>
      <c r="E67" s="1007" t="str">
        <f t="shared" si="1"/>
        <v/>
      </c>
      <c r="F67" s="1017">
        <v>33464.17</v>
      </c>
      <c r="G67" s="1008" t="str">
        <f t="shared" si="2"/>
        <v/>
      </c>
      <c r="H67" s="863"/>
      <c r="I67" s="863"/>
    </row>
    <row r="68" spans="1:9">
      <c r="A68" s="1068" t="str">
        <f>'表紙 '!$A$8&amp;"/1"</f>
        <v>2024/1</v>
      </c>
      <c r="B68" s="1298">
        <v>724.5</v>
      </c>
      <c r="C68" s="1018" t="str">
        <f t="shared" si="0"/>
        <v/>
      </c>
      <c r="D68" s="1010">
        <v>32597.4</v>
      </c>
      <c r="E68" s="1009" t="str">
        <f t="shared" si="1"/>
        <v>最高</v>
      </c>
      <c r="F68" s="1019">
        <v>36286.71</v>
      </c>
      <c r="G68" s="1011" t="str">
        <f t="shared" si="2"/>
        <v/>
      </c>
    </row>
    <row r="69" spans="1:9">
      <c r="A69" s="1108">
        <v>2</v>
      </c>
      <c r="B69" s="1297">
        <v>724.3</v>
      </c>
      <c r="C69" s="1016" t="str">
        <f t="shared" si="0"/>
        <v/>
      </c>
      <c r="D69" s="54">
        <v>30756.5</v>
      </c>
      <c r="E69" s="1016" t="str">
        <f t="shared" si="1"/>
        <v/>
      </c>
      <c r="F69" s="1017">
        <v>39166.19</v>
      </c>
      <c r="G69" s="1008" t="str">
        <f t="shared" si="2"/>
        <v/>
      </c>
    </row>
    <row r="70" spans="1:9">
      <c r="A70" s="1109">
        <v>3</v>
      </c>
      <c r="B70" s="1299">
        <v>803.7</v>
      </c>
      <c r="C70" s="1104" t="str">
        <f t="shared" si="0"/>
        <v/>
      </c>
      <c r="D70" s="1300">
        <v>26321.1</v>
      </c>
      <c r="E70" s="1104" t="str">
        <f t="shared" ref="E70" si="3">IF(D70=MAX(D$8:D$70),"最高",IF(D70=MIN(D$8:D$70),"最低",""))</f>
        <v/>
      </c>
      <c r="F70" s="1301">
        <v>40369.440000000002</v>
      </c>
      <c r="G70" s="1105" t="str">
        <f t="shared" si="2"/>
        <v>最高</v>
      </c>
    </row>
    <row r="71" spans="1:9">
      <c r="A71" s="145" t="s">
        <v>73</v>
      </c>
      <c r="E71" s="1"/>
    </row>
    <row r="72" spans="1:9">
      <c r="A72" s="249" t="s">
        <v>1205</v>
      </c>
    </row>
  </sheetData>
  <mergeCells count="6">
    <mergeCell ref="A6:A7"/>
    <mergeCell ref="B6:E6"/>
    <mergeCell ref="F6:G6"/>
    <mergeCell ref="B7:C7"/>
    <mergeCell ref="D7:E7"/>
    <mergeCell ref="F7:G7"/>
  </mergeCells>
  <phoneticPr fontId="12"/>
  <pageMargins left="0.70866141732283472" right="0.39370078740157483" top="0.59055118110236227" bottom="0.39370078740157483" header="0.51181102362204722" footer="0.31496062992125984"/>
  <pageSetup paperSize="9" scale="89" orientation="portrait" r:id="rId1"/>
  <headerFooter scaleWithDoc="0" alignWithMargins="0">
    <oddFooter>&amp;C&amp;9&amp;P</oddFooter>
  </headerFooter>
  <ignoredErrors>
    <ignoredError sqref="A57:A5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55"/>
  <sheetViews>
    <sheetView workbookViewId="0"/>
  </sheetViews>
  <sheetFormatPr defaultRowHeight="13.5"/>
  <cols>
    <col min="1" max="1" width="29.25" style="1" customWidth="1"/>
    <col min="2" max="3" width="7.125" style="1" customWidth="1"/>
    <col min="4" max="4" width="7.625" style="1" customWidth="1"/>
    <col min="5" max="11" width="7.125" style="1" customWidth="1"/>
    <col min="12" max="12" width="0.375" style="1" customWidth="1"/>
    <col min="13" max="16384" width="9" style="1"/>
  </cols>
  <sheetData>
    <row r="1" spans="1:12" ht="17.25" customHeight="1">
      <c r="A1" s="1026" t="s">
        <v>105</v>
      </c>
    </row>
    <row r="2" spans="1:12" ht="14.45" customHeight="1">
      <c r="A2" s="929" t="s">
        <v>1145</v>
      </c>
      <c r="B2" s="23"/>
      <c r="C2" s="23"/>
      <c r="D2" s="23"/>
      <c r="E2" s="23"/>
      <c r="F2" s="23"/>
      <c r="G2" s="23"/>
      <c r="H2" s="23"/>
      <c r="I2" s="23"/>
      <c r="J2" s="23"/>
      <c r="K2" s="23"/>
    </row>
    <row r="3" spans="1:12" ht="14.45" customHeight="1"/>
    <row r="4" spans="1:12" ht="16.5">
      <c r="A4" s="392" t="s">
        <v>1146</v>
      </c>
      <c r="D4" s="7"/>
      <c r="F4" s="7"/>
      <c r="G4" s="7"/>
      <c r="H4" s="7"/>
      <c r="I4" s="7"/>
      <c r="J4" s="350"/>
      <c r="K4" s="350"/>
    </row>
    <row r="5" spans="1:12" ht="14.45" customHeight="1">
      <c r="A5" s="297" t="s">
        <v>1147</v>
      </c>
      <c r="D5" s="7"/>
      <c r="E5" s="216"/>
      <c r="F5" s="7"/>
      <c r="G5" s="7"/>
      <c r="H5" s="7"/>
      <c r="I5" s="7"/>
      <c r="J5" s="350"/>
      <c r="K5" s="350"/>
      <c r="L5" s="350" t="s">
        <v>1225</v>
      </c>
    </row>
    <row r="6" spans="1:12" ht="14.45" customHeight="1">
      <c r="A6" s="492" t="s">
        <v>385</v>
      </c>
      <c r="B6" s="412">
        <f>'表紙 '!$A$8-(12-COLUMN())</f>
        <v>2014</v>
      </c>
      <c r="C6" s="412">
        <f>'表紙 '!$A$8-(12-COLUMN())</f>
        <v>2015</v>
      </c>
      <c r="D6" s="412">
        <f>'表紙 '!$A$8-(12-COLUMN())</f>
        <v>2016</v>
      </c>
      <c r="E6" s="412">
        <f>'表紙 '!$A$8-(12-COLUMN())</f>
        <v>2017</v>
      </c>
      <c r="F6" s="412">
        <f>'表紙 '!$A$8-(12-COLUMN())</f>
        <v>2018</v>
      </c>
      <c r="G6" s="412">
        <f>'表紙 '!$A$8-(12-COLUMN())</f>
        <v>2019</v>
      </c>
      <c r="H6" s="412">
        <f>'表紙 '!$A$8-(12-COLUMN())</f>
        <v>2020</v>
      </c>
      <c r="I6" s="412">
        <f>'表紙 '!$A$8-(12-COLUMN())</f>
        <v>2021</v>
      </c>
      <c r="J6" s="412">
        <f>'表紙 '!$A$8-(12-COLUMN())</f>
        <v>2022</v>
      </c>
      <c r="K6" s="412">
        <f>'表紙 '!$A$8-(12-COLUMN())</f>
        <v>2023</v>
      </c>
    </row>
    <row r="7" spans="1:12" ht="14.45" customHeight="1">
      <c r="A7" s="573" t="s">
        <v>612</v>
      </c>
      <c r="B7" s="582">
        <v>0.64700000000000002</v>
      </c>
      <c r="C7" s="582">
        <v>0.627</v>
      </c>
      <c r="D7" s="582">
        <v>0.64</v>
      </c>
      <c r="E7" s="583">
        <v>0.59299999999999997</v>
      </c>
      <c r="F7" s="580">
        <v>0.54200000000000004</v>
      </c>
      <c r="G7" s="580">
        <v>0.51</v>
      </c>
      <c r="H7" s="581">
        <v>0.46899999999999997</v>
      </c>
      <c r="I7" s="581">
        <v>0.48</v>
      </c>
      <c r="J7" s="1045">
        <v>0.48699999999999999</v>
      </c>
      <c r="K7" s="1045">
        <v>0.46200000000000002</v>
      </c>
      <c r="L7" s="865"/>
    </row>
    <row r="8" spans="1:12" ht="14.45" customHeight="1">
      <c r="A8" s="577" t="s">
        <v>1148</v>
      </c>
      <c r="B8" s="584"/>
      <c r="C8" s="584"/>
      <c r="D8" s="584"/>
      <c r="E8" s="585"/>
      <c r="F8" s="586"/>
      <c r="G8" s="586"/>
      <c r="H8" s="587"/>
      <c r="I8" s="587"/>
      <c r="J8" s="867"/>
      <c r="K8" s="867"/>
    </row>
    <row r="9" spans="1:12" ht="14.45" customHeight="1">
      <c r="A9" s="573" t="s">
        <v>613</v>
      </c>
      <c r="B9" s="578">
        <v>0.64</v>
      </c>
      <c r="C9" s="578">
        <v>0.61499999999999999</v>
      </c>
      <c r="D9" s="578">
        <v>0.624</v>
      </c>
      <c r="E9" s="579">
        <v>0.57399999999999995</v>
      </c>
      <c r="F9" s="580">
        <v>0.52600000000000002</v>
      </c>
      <c r="G9" s="580">
        <v>0.497</v>
      </c>
      <c r="H9" s="581">
        <v>0.46500000000000002</v>
      </c>
      <c r="I9" s="581">
        <v>0.48399999999999999</v>
      </c>
      <c r="J9" s="866">
        <v>0.499</v>
      </c>
      <c r="K9" s="866">
        <v>0.48099999999999998</v>
      </c>
    </row>
    <row r="10" spans="1:12" ht="14.45" customHeight="1">
      <c r="A10" s="957" t="s">
        <v>1149</v>
      </c>
      <c r="B10" s="335"/>
      <c r="C10" s="335"/>
      <c r="D10" s="335"/>
      <c r="E10" s="336"/>
      <c r="F10" s="337"/>
      <c r="G10" s="337"/>
      <c r="H10" s="338"/>
      <c r="I10" s="338"/>
      <c r="J10" s="868"/>
      <c r="K10" s="868"/>
    </row>
    <row r="11" spans="1:12" ht="14.45" customHeight="1">
      <c r="A11" s="521" t="s">
        <v>121</v>
      </c>
      <c r="B11" s="333">
        <v>27.9</v>
      </c>
      <c r="C11" s="333">
        <v>27.5</v>
      </c>
      <c r="D11" s="333">
        <v>28.1</v>
      </c>
      <c r="E11" s="334">
        <v>28.7</v>
      </c>
      <c r="F11" s="139">
        <v>26.1</v>
      </c>
      <c r="G11" s="139">
        <v>25.1</v>
      </c>
      <c r="H11" s="138">
        <v>25.9</v>
      </c>
      <c r="I11" s="138">
        <v>28.1</v>
      </c>
      <c r="J11" s="869">
        <v>26.2</v>
      </c>
      <c r="K11" s="869">
        <v>24.2</v>
      </c>
    </row>
    <row r="12" spans="1:12" ht="14.45" customHeight="1">
      <c r="A12" s="957" t="s">
        <v>1150</v>
      </c>
      <c r="B12" s="329"/>
      <c r="C12" s="329"/>
      <c r="D12" s="329"/>
      <c r="E12" s="330"/>
      <c r="F12" s="331"/>
      <c r="G12" s="331"/>
      <c r="H12" s="332"/>
      <c r="I12" s="332"/>
      <c r="J12" s="864"/>
      <c r="K12" s="864"/>
    </row>
    <row r="13" spans="1:12" ht="14.45" customHeight="1">
      <c r="A13" s="281" t="s">
        <v>614</v>
      </c>
      <c r="B13" s="15"/>
      <c r="C13" s="15"/>
      <c r="K13" s="783"/>
    </row>
    <row r="14" spans="1:12" ht="14.45" customHeight="1">
      <c r="A14" s="270" t="s">
        <v>1151</v>
      </c>
      <c r="D14" s="56"/>
    </row>
    <row r="15" spans="1:12" ht="14.45" customHeight="1"/>
    <row r="16" spans="1:12" ht="14.45" customHeight="1">
      <c r="A16" s="392" t="s">
        <v>1234</v>
      </c>
    </row>
    <row r="17" spans="1:12" ht="14.45" customHeight="1">
      <c r="A17" s="293" t="s">
        <v>192</v>
      </c>
      <c r="D17" s="216"/>
    </row>
    <row r="18" spans="1:12" ht="14.45" customHeight="1">
      <c r="A18" s="492" t="s">
        <v>385</v>
      </c>
      <c r="B18" s="410">
        <v>1980</v>
      </c>
      <c r="C18" s="410">
        <v>1981</v>
      </c>
      <c r="D18" s="410">
        <v>1982</v>
      </c>
      <c r="E18" s="410">
        <v>1983</v>
      </c>
      <c r="F18" s="410">
        <v>1984</v>
      </c>
      <c r="G18" s="410">
        <v>1985</v>
      </c>
      <c r="H18" s="410">
        <v>1986</v>
      </c>
      <c r="I18" s="410">
        <v>1987</v>
      </c>
      <c r="J18" s="410">
        <v>1988</v>
      </c>
      <c r="K18" s="410">
        <v>1989</v>
      </c>
    </row>
    <row r="19" spans="1:12" ht="25.5" customHeight="1">
      <c r="A19" s="771" t="s">
        <v>615</v>
      </c>
      <c r="B19" s="227">
        <v>0.95</v>
      </c>
      <c r="C19" s="227">
        <v>0.76</v>
      </c>
      <c r="D19" s="227">
        <v>0.76</v>
      </c>
      <c r="E19" s="227">
        <v>0.74</v>
      </c>
      <c r="F19" s="227">
        <v>0.68</v>
      </c>
      <c r="G19" s="227">
        <v>0.6</v>
      </c>
      <c r="H19" s="227">
        <v>0.54</v>
      </c>
      <c r="I19" s="227">
        <v>0.56999999999999995</v>
      </c>
      <c r="J19" s="227">
        <v>0.56000000000000005</v>
      </c>
      <c r="K19" s="227">
        <v>0.52</v>
      </c>
    </row>
    <row r="20" spans="1:12" ht="25.5" customHeight="1">
      <c r="A20" s="772" t="s">
        <v>616</v>
      </c>
      <c r="B20" s="228">
        <v>0.47</v>
      </c>
      <c r="C20" s="228">
        <v>0.38</v>
      </c>
      <c r="D20" s="228">
        <v>0.35</v>
      </c>
      <c r="E20" s="228">
        <v>0.38</v>
      </c>
      <c r="F20" s="228">
        <v>0.43</v>
      </c>
      <c r="G20" s="228">
        <v>0.31</v>
      </c>
      <c r="H20" s="228">
        <v>0.31</v>
      </c>
      <c r="I20" s="228">
        <v>0.5</v>
      </c>
      <c r="J20" s="228">
        <v>0.51</v>
      </c>
      <c r="K20" s="228">
        <v>0.43</v>
      </c>
    </row>
    <row r="21" spans="1:12" ht="25.5" customHeight="1">
      <c r="A21" s="773" t="s">
        <v>1152</v>
      </c>
      <c r="B21" s="229">
        <v>9020</v>
      </c>
      <c r="C21" s="229">
        <v>8517</v>
      </c>
      <c r="D21" s="229">
        <v>8621</v>
      </c>
      <c r="E21" s="229">
        <v>8507</v>
      </c>
      <c r="F21" s="229">
        <v>10571</v>
      </c>
      <c r="G21" s="229">
        <v>10454</v>
      </c>
      <c r="H21" s="229">
        <v>8875</v>
      </c>
      <c r="I21" s="229">
        <v>9950</v>
      </c>
      <c r="J21" s="229">
        <v>7830</v>
      </c>
      <c r="K21" s="229">
        <v>9792</v>
      </c>
    </row>
    <row r="22" spans="1:12" ht="14.45" customHeight="1">
      <c r="A22" s="492" t="s">
        <v>385</v>
      </c>
      <c r="B22" s="410">
        <v>1990</v>
      </c>
      <c r="C22" s="410">
        <v>1991</v>
      </c>
      <c r="D22" s="410">
        <v>1992</v>
      </c>
      <c r="E22" s="410">
        <v>1993</v>
      </c>
      <c r="F22" s="410">
        <v>1994</v>
      </c>
      <c r="G22" s="410">
        <v>1995</v>
      </c>
      <c r="H22" s="410">
        <v>1996</v>
      </c>
      <c r="I22" s="410">
        <v>1997</v>
      </c>
      <c r="J22" s="410">
        <v>1998</v>
      </c>
      <c r="K22" s="410">
        <v>1999</v>
      </c>
    </row>
    <row r="23" spans="1:12" ht="24.75" customHeight="1">
      <c r="A23" s="771" t="s">
        <v>615</v>
      </c>
      <c r="B23" s="227">
        <v>0.52</v>
      </c>
      <c r="C23" s="227">
        <v>0.47</v>
      </c>
      <c r="D23" s="227">
        <v>0.56999999999999995</v>
      </c>
      <c r="E23" s="227">
        <v>0.48</v>
      </c>
      <c r="F23" s="227">
        <v>0.46</v>
      </c>
      <c r="G23" s="227">
        <v>0.45</v>
      </c>
      <c r="H23" s="227">
        <v>0.46</v>
      </c>
      <c r="I23" s="227">
        <v>0.41</v>
      </c>
      <c r="J23" s="227">
        <v>0.36</v>
      </c>
      <c r="K23" s="227">
        <v>0.37</v>
      </c>
    </row>
    <row r="24" spans="1:12" ht="24.75" customHeight="1">
      <c r="A24" s="772" t="s">
        <v>616</v>
      </c>
      <c r="B24" s="228">
        <v>0.45</v>
      </c>
      <c r="C24" s="228">
        <v>0.39</v>
      </c>
      <c r="D24" s="228">
        <v>0.43</v>
      </c>
      <c r="E24" s="228">
        <v>0.46</v>
      </c>
      <c r="F24" s="228">
        <v>0.39</v>
      </c>
      <c r="G24" s="228">
        <v>0.37</v>
      </c>
      <c r="H24" s="228">
        <v>0.36</v>
      </c>
      <c r="I24" s="228">
        <v>0.36</v>
      </c>
      <c r="J24" s="228">
        <v>0.28999999999999998</v>
      </c>
      <c r="K24" s="228">
        <v>0.31</v>
      </c>
    </row>
    <row r="25" spans="1:12" ht="24.75" customHeight="1">
      <c r="A25" s="773" t="s">
        <v>1153</v>
      </c>
      <c r="B25" s="229">
        <v>12004</v>
      </c>
      <c r="C25" s="229">
        <v>12324</v>
      </c>
      <c r="D25" s="229">
        <v>14479</v>
      </c>
      <c r="E25" s="229">
        <v>10676</v>
      </c>
      <c r="F25" s="229">
        <v>14750</v>
      </c>
      <c r="G25" s="229">
        <v>15153</v>
      </c>
      <c r="H25" s="229">
        <v>14909</v>
      </c>
      <c r="I25" s="229">
        <v>15439</v>
      </c>
      <c r="J25" s="229">
        <v>15229</v>
      </c>
      <c r="K25" s="229">
        <v>19773</v>
      </c>
    </row>
    <row r="26" spans="1:12" ht="14.45" customHeight="1">
      <c r="A26" s="492" t="s">
        <v>385</v>
      </c>
      <c r="B26" s="410">
        <v>2000</v>
      </c>
      <c r="C26" s="410">
        <v>2001</v>
      </c>
      <c r="D26" s="410">
        <v>2002</v>
      </c>
      <c r="E26" s="410">
        <v>2003</v>
      </c>
      <c r="F26" s="410">
        <v>2004</v>
      </c>
      <c r="G26" s="410">
        <v>2005</v>
      </c>
      <c r="H26" s="410">
        <v>2006</v>
      </c>
      <c r="I26" s="410">
        <v>2007</v>
      </c>
      <c r="J26" s="410">
        <v>2008</v>
      </c>
      <c r="K26" s="430">
        <v>2009</v>
      </c>
    </row>
    <row r="27" spans="1:12" ht="24.75" customHeight="1">
      <c r="A27" s="771" t="s">
        <v>615</v>
      </c>
      <c r="B27" s="227">
        <v>0.32</v>
      </c>
      <c r="C27" s="227">
        <v>0.31</v>
      </c>
      <c r="D27" s="227">
        <v>0.34</v>
      </c>
      <c r="E27" s="227">
        <v>0.33</v>
      </c>
      <c r="F27" s="227">
        <v>0.35</v>
      </c>
      <c r="G27" s="227">
        <v>0.34</v>
      </c>
      <c r="H27" s="227">
        <v>0.34</v>
      </c>
      <c r="I27" s="227">
        <v>0.34</v>
      </c>
      <c r="J27" s="197">
        <v>0.36</v>
      </c>
      <c r="K27" s="227">
        <v>0.32</v>
      </c>
    </row>
    <row r="28" spans="1:12" ht="24.75" customHeight="1">
      <c r="A28" s="772" t="s">
        <v>616</v>
      </c>
      <c r="B28" s="228">
        <v>0.26</v>
      </c>
      <c r="C28" s="228">
        <v>0.25</v>
      </c>
      <c r="D28" s="228">
        <v>0.26</v>
      </c>
      <c r="E28" s="228">
        <v>0.26</v>
      </c>
      <c r="F28" s="228">
        <v>0.26</v>
      </c>
      <c r="G28" s="228">
        <v>0.26</v>
      </c>
      <c r="H28" s="228">
        <v>0.25</v>
      </c>
      <c r="I28" s="228">
        <v>0.27</v>
      </c>
      <c r="J28" s="198">
        <v>0.28000000000000003</v>
      </c>
      <c r="K28" s="228">
        <v>0.24</v>
      </c>
    </row>
    <row r="29" spans="1:12" ht="24.75" customHeight="1">
      <c r="A29" s="773" t="s">
        <v>1154</v>
      </c>
      <c r="B29" s="229">
        <v>18202</v>
      </c>
      <c r="C29" s="229">
        <v>18754</v>
      </c>
      <c r="D29" s="229">
        <v>17750</v>
      </c>
      <c r="E29" s="229">
        <v>20591</v>
      </c>
      <c r="F29" s="229">
        <v>20844</v>
      </c>
      <c r="G29" s="229">
        <v>19022</v>
      </c>
      <c r="H29" s="229">
        <v>21947</v>
      </c>
      <c r="I29" s="229">
        <v>25301</v>
      </c>
      <c r="J29" s="199">
        <v>20565</v>
      </c>
      <c r="K29" s="229">
        <v>16034</v>
      </c>
    </row>
    <row r="30" spans="1:12" ht="14.45" customHeight="1">
      <c r="A30" s="492" t="s">
        <v>385</v>
      </c>
      <c r="B30" s="430">
        <v>2010</v>
      </c>
      <c r="C30" s="430">
        <v>2011</v>
      </c>
      <c r="D30" s="430">
        <v>2012</v>
      </c>
      <c r="E30" s="430">
        <v>2013</v>
      </c>
      <c r="F30" s="430">
        <v>2014</v>
      </c>
      <c r="G30" s="430">
        <v>2015</v>
      </c>
      <c r="H30" s="430">
        <v>2016</v>
      </c>
      <c r="I30" s="430">
        <v>2017</v>
      </c>
      <c r="J30" s="430">
        <v>2018</v>
      </c>
      <c r="K30" s="963">
        <v>2019</v>
      </c>
      <c r="L30" s="1262"/>
    </row>
    <row r="31" spans="1:12" ht="26.25" customHeight="1">
      <c r="A31" s="771" t="s">
        <v>615</v>
      </c>
      <c r="B31" s="197">
        <v>0.3</v>
      </c>
      <c r="C31" s="197">
        <v>0.33</v>
      </c>
      <c r="D31" s="227">
        <v>0.35</v>
      </c>
      <c r="E31" s="174">
        <v>0.34509553418920658</v>
      </c>
      <c r="F31" s="174">
        <v>0.32462000000000002</v>
      </c>
      <c r="G31" s="197">
        <v>0.32</v>
      </c>
      <c r="H31" s="227">
        <v>0.28999999999999998</v>
      </c>
      <c r="I31" s="774">
        <v>0.31</v>
      </c>
      <c r="J31" s="870">
        <v>0.26</v>
      </c>
      <c r="K31" s="870">
        <v>0.26</v>
      </c>
      <c r="L31" s="953"/>
    </row>
    <row r="32" spans="1:12" ht="26.25" customHeight="1">
      <c r="A32" s="772" t="s">
        <v>616</v>
      </c>
      <c r="B32" s="97">
        <v>0.24</v>
      </c>
      <c r="C32" s="97">
        <v>0.27</v>
      </c>
      <c r="D32" s="93">
        <v>0.28000000000000003</v>
      </c>
      <c r="E32" s="175">
        <v>0.26496059470869232</v>
      </c>
      <c r="F32" s="175">
        <v>0.25075999999999998</v>
      </c>
      <c r="G32" s="198">
        <v>0.25</v>
      </c>
      <c r="H32" s="228">
        <v>0.26</v>
      </c>
      <c r="I32" s="775">
        <v>0.27</v>
      </c>
      <c r="J32" s="871">
        <v>0.2</v>
      </c>
      <c r="K32" s="871">
        <v>0.22</v>
      </c>
      <c r="L32" s="785"/>
    </row>
    <row r="33" spans="1:13" ht="26.25" customHeight="1">
      <c r="A33" s="773" t="s">
        <v>1152</v>
      </c>
      <c r="B33" s="98">
        <v>16556</v>
      </c>
      <c r="C33" s="98">
        <v>23701</v>
      </c>
      <c r="D33" s="94">
        <v>23725</v>
      </c>
      <c r="E33" s="176">
        <v>22909</v>
      </c>
      <c r="F33" s="176">
        <v>23792.338</v>
      </c>
      <c r="G33" s="199">
        <v>22329</v>
      </c>
      <c r="H33" s="229">
        <v>23433</v>
      </c>
      <c r="I33" s="776">
        <v>22426</v>
      </c>
      <c r="J33" s="872">
        <v>20202</v>
      </c>
      <c r="K33" s="872">
        <v>21850</v>
      </c>
      <c r="L33" s="95"/>
    </row>
    <row r="34" spans="1:13" ht="14.45" customHeight="1">
      <c r="A34" s="492" t="s">
        <v>385</v>
      </c>
      <c r="B34" s="430">
        <v>2020</v>
      </c>
      <c r="C34" s="430">
        <v>2021</v>
      </c>
      <c r="D34" s="430">
        <v>2022</v>
      </c>
      <c r="E34" s="430">
        <v>2023</v>
      </c>
      <c r="F34" s="1056"/>
      <c r="G34" s="1056"/>
      <c r="H34" s="1056"/>
      <c r="I34" s="1056"/>
      <c r="J34" s="1056"/>
      <c r="K34" s="1056"/>
      <c r="L34" s="829"/>
    </row>
    <row r="35" spans="1:13" ht="26.25" customHeight="1">
      <c r="A35" s="771" t="s">
        <v>615</v>
      </c>
      <c r="B35" s="197">
        <v>0.25</v>
      </c>
      <c r="C35" s="197">
        <v>0.26</v>
      </c>
      <c r="D35" s="1155">
        <v>0.27</v>
      </c>
      <c r="E35" s="227">
        <v>0.24</v>
      </c>
      <c r="F35" s="1055"/>
      <c r="G35" s="1055"/>
      <c r="H35" s="1054"/>
      <c r="I35" s="1054"/>
      <c r="J35" s="1055"/>
      <c r="K35" s="1055"/>
      <c r="L35" s="1041"/>
    </row>
    <row r="36" spans="1:13" ht="26.25" customHeight="1">
      <c r="A36" s="772" t="s">
        <v>616</v>
      </c>
      <c r="B36" s="97">
        <v>0.21</v>
      </c>
      <c r="C36" s="97">
        <v>0.22</v>
      </c>
      <c r="D36" s="1156">
        <v>0.22</v>
      </c>
      <c r="E36" s="228">
        <v>0.21</v>
      </c>
      <c r="F36" s="1055"/>
      <c r="G36" s="1055"/>
      <c r="H36" s="1054"/>
      <c r="I36" s="1054"/>
      <c r="J36" s="1055"/>
      <c r="K36" s="1055"/>
      <c r="L36" s="785"/>
    </row>
    <row r="37" spans="1:13" ht="26.25" customHeight="1">
      <c r="A37" s="773" t="s">
        <v>1152</v>
      </c>
      <c r="B37" s="98">
        <v>22095</v>
      </c>
      <c r="C37" s="98">
        <v>24870</v>
      </c>
      <c r="D37" s="1157">
        <v>23104</v>
      </c>
      <c r="E37" s="229">
        <v>18212</v>
      </c>
      <c r="F37" s="1052"/>
      <c r="G37" s="1052"/>
      <c r="H37" s="1053"/>
      <c r="I37" s="1053"/>
      <c r="J37" s="1052"/>
      <c r="K37" s="1052"/>
      <c r="L37" s="95"/>
    </row>
    <row r="38" spans="1:13" ht="14.45" customHeight="1">
      <c r="A38" s="267" t="s">
        <v>673</v>
      </c>
      <c r="D38" s="167"/>
      <c r="L38" s="96"/>
    </row>
    <row r="39" spans="1:13">
      <c r="A39" s="270" t="s">
        <v>388</v>
      </c>
      <c r="B39" s="23"/>
      <c r="C39" s="23"/>
      <c r="D39" s="23"/>
      <c r="E39" s="23"/>
      <c r="F39" s="23"/>
      <c r="G39" s="23"/>
      <c r="H39" s="23"/>
      <c r="I39" s="23"/>
      <c r="J39" s="23"/>
      <c r="K39" s="23"/>
    </row>
    <row r="40" spans="1:13">
      <c r="A40" s="270" t="s">
        <v>1155</v>
      </c>
      <c r="B40" s="23"/>
      <c r="C40" s="23"/>
      <c r="D40" s="23"/>
      <c r="E40" s="23"/>
      <c r="F40" s="23"/>
      <c r="G40" s="23"/>
      <c r="H40" s="23"/>
      <c r="I40" s="23"/>
      <c r="J40" s="23"/>
      <c r="K40" s="23"/>
    </row>
    <row r="41" spans="1:13" ht="14.45" customHeight="1">
      <c r="J41" s="167"/>
      <c r="K41" s="167"/>
    </row>
    <row r="42" spans="1:13" ht="14.45" customHeight="1">
      <c r="A42" s="387" t="s">
        <v>1298</v>
      </c>
      <c r="H42" s="30"/>
      <c r="I42" s="30"/>
      <c r="J42" s="348"/>
      <c r="K42" s="348"/>
      <c r="L42" s="348" t="s">
        <v>1156</v>
      </c>
    </row>
    <row r="43" spans="1:13" ht="14.45" customHeight="1">
      <c r="A43" s="261" t="s">
        <v>1299</v>
      </c>
      <c r="B43" s="23"/>
      <c r="C43" s="23"/>
      <c r="D43" s="230"/>
      <c r="E43" s="230"/>
      <c r="H43" s="62"/>
      <c r="I43" s="62"/>
      <c r="J43" s="61"/>
      <c r="K43" s="61"/>
      <c r="L43" s="61" t="s">
        <v>1157</v>
      </c>
      <c r="M43" s="20"/>
    </row>
    <row r="44" spans="1:13" ht="14.45" customHeight="1">
      <c r="A44" s="492" t="s">
        <v>385</v>
      </c>
      <c r="B44" s="412">
        <f>'表紙 '!$A$8-(12-COLUMN())</f>
        <v>2014</v>
      </c>
      <c r="C44" s="412">
        <f>'表紙 '!$A$8-(12-COLUMN())</f>
        <v>2015</v>
      </c>
      <c r="D44" s="412">
        <f>'表紙 '!$A$8-(12-COLUMN())</f>
        <v>2016</v>
      </c>
      <c r="E44" s="412">
        <f>'表紙 '!$A$8-(12-COLUMN())</f>
        <v>2017</v>
      </c>
      <c r="F44" s="412">
        <f>'表紙 '!$A$8-(12-COLUMN())</f>
        <v>2018</v>
      </c>
      <c r="G44" s="412">
        <f>'表紙 '!$A$8-(12-COLUMN())</f>
        <v>2019</v>
      </c>
      <c r="H44" s="412">
        <f>'表紙 '!$A$8-(12-COLUMN())</f>
        <v>2020</v>
      </c>
      <c r="I44" s="412">
        <f>'表紙 '!$A$8-(12-COLUMN())</f>
        <v>2021</v>
      </c>
      <c r="J44" s="412">
        <f>'表紙 '!$A$8-(12-COLUMN())</f>
        <v>2022</v>
      </c>
      <c r="K44" s="412">
        <f>'表紙 '!$A$8-(12-COLUMN())</f>
        <v>2023</v>
      </c>
      <c r="L44" s="20"/>
    </row>
    <row r="45" spans="1:13" ht="14.45" customHeight="1">
      <c r="A45" s="1110" t="s">
        <v>1300</v>
      </c>
      <c r="B45" s="148">
        <v>546</v>
      </c>
      <c r="C45" s="148">
        <v>750</v>
      </c>
      <c r="D45" s="148">
        <v>983</v>
      </c>
      <c r="E45" s="168">
        <v>1125</v>
      </c>
      <c r="F45" s="200">
        <v>1266</v>
      </c>
      <c r="G45" s="168">
        <v>1485</v>
      </c>
      <c r="H45" s="1022">
        <v>1564</v>
      </c>
      <c r="I45" s="901">
        <v>2015</v>
      </c>
      <c r="J45" s="1021">
        <v>2323</v>
      </c>
      <c r="K45" s="1021">
        <v>2295</v>
      </c>
      <c r="L45" s="865"/>
    </row>
    <row r="46" spans="1:13" ht="14.45" customHeight="1">
      <c r="A46"/>
      <c r="I46" s="167"/>
      <c r="J46" s="167"/>
      <c r="K46" s="167"/>
      <c r="L46" s="1006"/>
    </row>
    <row r="47" spans="1:13" ht="14.45" customHeight="1">
      <c r="A47" s="387" t="s">
        <v>1158</v>
      </c>
      <c r="I47" s="348"/>
      <c r="J47" s="348"/>
      <c r="K47" s="348" t="s">
        <v>230</v>
      </c>
      <c r="L47" s="20"/>
    </row>
    <row r="48" spans="1:13" ht="14.45" customHeight="1">
      <c r="A48" s="270" t="s">
        <v>1159</v>
      </c>
      <c r="B48" s="23"/>
      <c r="C48" s="216"/>
      <c r="D48" s="23"/>
      <c r="E48" s="23"/>
      <c r="F48" s="23"/>
      <c r="G48" s="23"/>
      <c r="H48" s="23"/>
      <c r="I48" s="61"/>
      <c r="J48" s="61"/>
      <c r="K48" s="61" t="s">
        <v>1160</v>
      </c>
      <c r="L48" s="20"/>
    </row>
    <row r="49" spans="1:12" ht="14.45" customHeight="1">
      <c r="A49" s="492" t="s">
        <v>385</v>
      </c>
      <c r="B49" s="412">
        <f>'表紙 '!$A$8-(12-COLUMN())</f>
        <v>2014</v>
      </c>
      <c r="C49" s="412">
        <f>'表紙 '!$A$8-(12-COLUMN())</f>
        <v>2015</v>
      </c>
      <c r="D49" s="412">
        <f>'表紙 '!$A$8-(12-COLUMN())</f>
        <v>2016</v>
      </c>
      <c r="E49" s="412">
        <f>'表紙 '!$A$8-(12-COLUMN())</f>
        <v>2017</v>
      </c>
      <c r="F49" s="412">
        <f>'表紙 '!$A$8-(12-COLUMN())</f>
        <v>2018</v>
      </c>
      <c r="G49" s="412">
        <f>'表紙 '!$A$8-(12-COLUMN())</f>
        <v>2019</v>
      </c>
      <c r="H49" s="412">
        <f>'表紙 '!$A$8-(12-COLUMN())</f>
        <v>2020</v>
      </c>
      <c r="I49" s="412">
        <f>'表紙 '!$A$8-(12-COLUMN())</f>
        <v>2021</v>
      </c>
      <c r="J49" s="412">
        <f>'表紙 '!$A$8-(12-COLUMN())</f>
        <v>2022</v>
      </c>
      <c r="K49" s="412">
        <f>'表紙 '!$A$8-(12-COLUMN())</f>
        <v>2023</v>
      </c>
      <c r="L49" s="20"/>
    </row>
    <row r="50" spans="1:12" ht="14.45" customHeight="1">
      <c r="A50" s="706" t="s">
        <v>386</v>
      </c>
      <c r="B50" s="82">
        <v>393</v>
      </c>
      <c r="C50" s="82">
        <v>554</v>
      </c>
      <c r="D50" s="82">
        <v>696</v>
      </c>
      <c r="E50" s="83">
        <v>769</v>
      </c>
      <c r="F50" s="151">
        <v>947</v>
      </c>
      <c r="G50" s="151">
        <v>984</v>
      </c>
      <c r="H50" s="232">
        <v>1054</v>
      </c>
      <c r="I50" s="777">
        <v>1086</v>
      </c>
      <c r="J50" s="151">
        <v>1190</v>
      </c>
      <c r="K50" s="151">
        <v>1193</v>
      </c>
      <c r="L50" s="865"/>
    </row>
    <row r="51" spans="1:12" ht="14.45" customHeight="1">
      <c r="A51" s="407" t="s">
        <v>387</v>
      </c>
      <c r="B51" s="84">
        <v>148</v>
      </c>
      <c r="C51" s="84">
        <v>148</v>
      </c>
      <c r="D51" s="84">
        <v>156</v>
      </c>
      <c r="E51" s="85">
        <v>156</v>
      </c>
      <c r="F51" s="152">
        <v>156</v>
      </c>
      <c r="G51" s="152">
        <v>163</v>
      </c>
      <c r="H51" s="233">
        <v>163</v>
      </c>
      <c r="I51" s="778">
        <v>170</v>
      </c>
      <c r="J51" s="233">
        <v>170</v>
      </c>
      <c r="K51" s="233">
        <v>178</v>
      </c>
      <c r="L51" s="1043"/>
    </row>
    <row r="52" spans="1:12" ht="15" customHeight="1">
      <c r="J52" s="167"/>
      <c r="K52" s="167"/>
      <c r="L52" s="1044"/>
    </row>
    <row r="53" spans="1:12" ht="15" customHeight="1">
      <c r="J53" s="167"/>
      <c r="K53" s="167"/>
    </row>
    <row r="54" spans="1:12" ht="15" customHeight="1">
      <c r="J54" s="167"/>
      <c r="K54" s="167"/>
    </row>
    <row r="55" spans="1:12" ht="15" customHeight="1"/>
  </sheetData>
  <phoneticPr fontId="12"/>
  <printOptions gridLinesSet="0"/>
  <pageMargins left="0.70866141732283472" right="0.39370078740157483" top="0.59055118110236227" bottom="0.39370078740157483" header="0.51181102362204722" footer="0.31496062992125984"/>
  <pageSetup paperSize="9" scale="92" orientation="portrait" r:id="rId1"/>
  <headerFooter scaleWithDoc="0" alignWithMargins="0">
    <oddFooter>&amp;C&amp;9&amp;P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88F3-62DD-4C09-907D-665F94554761}">
  <sheetPr>
    <pageSetUpPr fitToPage="1"/>
  </sheetPr>
  <dimension ref="A1:J5"/>
  <sheetViews>
    <sheetView zoomScaleNormal="100" workbookViewId="0"/>
  </sheetViews>
  <sheetFormatPr defaultColWidth="9" defaultRowHeight="13.5"/>
  <cols>
    <col min="10" max="10" width="20.75" customWidth="1"/>
    <col min="12" max="12" width="6.875" customWidth="1"/>
  </cols>
  <sheetData>
    <row r="1" spans="1:10" s="42" customFormat="1" ht="18.75" customHeight="1">
      <c r="A1" s="1039" t="s">
        <v>534</v>
      </c>
      <c r="E1" s="17"/>
      <c r="F1" s="1161"/>
      <c r="G1" s="1161"/>
      <c r="H1" s="1547"/>
      <c r="I1" s="1547"/>
      <c r="J1" s="1547"/>
    </row>
    <row r="2" spans="1:10" s="250" customFormat="1" ht="14.25" customHeight="1">
      <c r="A2" s="249" t="s">
        <v>535</v>
      </c>
      <c r="B2" s="249"/>
      <c r="C2" s="249"/>
      <c r="D2" s="249"/>
      <c r="E2" s="249"/>
      <c r="H2" s="1547"/>
      <c r="I2" s="1547"/>
      <c r="J2" s="1547"/>
    </row>
    <row r="3" spans="1:10" s="42" customFormat="1" ht="13.5" customHeight="1">
      <c r="A3" s="249"/>
      <c r="B3" s="72"/>
      <c r="C3" s="72"/>
      <c r="D3" s="72"/>
      <c r="E3" s="72"/>
    </row>
    <row r="4" spans="1:10" s="42" customFormat="1" ht="14.25" customHeight="1">
      <c r="A4" s="1028" t="s">
        <v>279</v>
      </c>
      <c r="C4" s="145"/>
      <c r="D4" s="1162"/>
      <c r="E4" s="1163" t="s">
        <v>1593</v>
      </c>
    </row>
    <row r="5" spans="1:10" s="17" customFormat="1" ht="14.25" customHeight="1">
      <c r="A5" s="249" t="s">
        <v>1161</v>
      </c>
      <c r="B5" s="72"/>
      <c r="D5" s="72"/>
      <c r="E5" s="263" t="s">
        <v>1594</v>
      </c>
      <c r="I5" s="1548"/>
      <c r="J5" s="1548"/>
    </row>
  </sheetData>
  <mergeCells count="2">
    <mergeCell ref="H1:J2"/>
    <mergeCell ref="I5:J5"/>
  </mergeCells>
  <phoneticPr fontId="12"/>
  <pageMargins left="0.70866141732283472" right="0.39370078740157483" top="0.59055118110236227" bottom="0.39370078740157483" header="0.51181102362204722" footer="0.31496062992125984"/>
  <pageSetup paperSize="9" scale="79" orientation="portrait" cellComments="asDisplayed" r:id="rId1"/>
  <headerFooter scaleWithDoc="0" alignWithMargins="0">
    <oddFooter>&amp;C&amp;9&amp;P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113"/>
  <sheetViews>
    <sheetView zoomScaleNormal="100" zoomScaleSheetLayoutView="100" workbookViewId="0"/>
  </sheetViews>
  <sheetFormatPr defaultRowHeight="13.5"/>
  <cols>
    <col min="1" max="1" width="42.75" style="42" customWidth="1"/>
    <col min="2" max="2" width="12.375" style="42" customWidth="1"/>
    <col min="3" max="3" width="21.75" style="933" customWidth="1"/>
    <col min="4" max="4" width="12.375" style="933" customWidth="1"/>
    <col min="5" max="5" width="47" style="42" customWidth="1"/>
    <col min="6" max="16384" width="9" style="42"/>
  </cols>
  <sheetData>
    <row r="1" spans="1:5" ht="18.75">
      <c r="A1" s="1038" t="s">
        <v>534</v>
      </c>
      <c r="C1" s="1161"/>
      <c r="D1" s="1161"/>
      <c r="E1" s="781"/>
    </row>
    <row r="2" spans="1:5">
      <c r="A2" s="1548"/>
      <c r="B2" s="1548"/>
      <c r="C2" s="1548"/>
      <c r="D2" s="1548"/>
    </row>
    <row r="3" spans="1:5" ht="9" customHeight="1">
      <c r="A3" s="249"/>
      <c r="C3" s="72"/>
      <c r="D3" s="932"/>
      <c r="E3" s="72"/>
    </row>
    <row r="4" spans="1:5" ht="17.25">
      <c r="A4" s="1164" t="s">
        <v>1237</v>
      </c>
      <c r="C4" s="42"/>
      <c r="D4" s="1165"/>
      <c r="E4" s="1163" t="s">
        <v>1593</v>
      </c>
    </row>
    <row r="5" spans="1:5" s="17" customFormat="1">
      <c r="A5" s="268" t="s">
        <v>740</v>
      </c>
      <c r="C5" s="78"/>
      <c r="D5" s="934"/>
      <c r="E5" s="340" t="s">
        <v>1594</v>
      </c>
    </row>
    <row r="6" spans="1:5">
      <c r="A6" s="1128"/>
      <c r="B6" s="523" t="s">
        <v>1401</v>
      </c>
      <c r="C6" s="523" t="s">
        <v>171</v>
      </c>
      <c r="D6" s="523" t="s">
        <v>168</v>
      </c>
      <c r="E6" s="524"/>
    </row>
    <row r="7" spans="1:5">
      <c r="A7" s="523" t="s">
        <v>124</v>
      </c>
      <c r="B7" s="1125" t="s">
        <v>1402</v>
      </c>
      <c r="C7" s="1124" t="s">
        <v>181</v>
      </c>
      <c r="D7" s="1124" t="s">
        <v>182</v>
      </c>
      <c r="E7" s="524" t="s">
        <v>125</v>
      </c>
    </row>
    <row r="8" spans="1:5" ht="12" customHeight="1">
      <c r="A8" s="398" t="s">
        <v>1403</v>
      </c>
      <c r="B8" s="398" t="s">
        <v>1404</v>
      </c>
      <c r="C8" s="398" t="s">
        <v>418</v>
      </c>
      <c r="D8" s="398" t="s">
        <v>536</v>
      </c>
      <c r="E8" s="398" t="s">
        <v>1380</v>
      </c>
    </row>
    <row r="9" spans="1:5" ht="12" customHeight="1">
      <c r="A9" s="1126"/>
      <c r="B9" s="526"/>
      <c r="C9" s="398" t="s">
        <v>1361</v>
      </c>
      <c r="D9" s="398" t="s">
        <v>537</v>
      </c>
      <c r="E9" s="527"/>
    </row>
    <row r="10" spans="1:5" ht="13.5" customHeight="1">
      <c r="A10" s="1166" t="s">
        <v>1405</v>
      </c>
      <c r="B10" s="528"/>
      <c r="C10" s="935"/>
      <c r="D10" s="935"/>
      <c r="E10" s="488"/>
    </row>
    <row r="11" spans="1:5" ht="12" customHeight="1">
      <c r="A11" s="1127" t="s">
        <v>1406</v>
      </c>
      <c r="B11" s="529"/>
      <c r="C11" s="936"/>
      <c r="D11" s="936"/>
      <c r="E11" s="525"/>
    </row>
    <row r="12" spans="1:5" s="1" customFormat="1" ht="14.25" customHeight="1">
      <c r="A12" s="1167" t="s">
        <v>1162</v>
      </c>
      <c r="B12" s="1168" t="s">
        <v>1466</v>
      </c>
      <c r="C12" s="1584">
        <v>10000</v>
      </c>
      <c r="D12" s="1585">
        <v>100</v>
      </c>
      <c r="E12" s="1169" t="s">
        <v>1163</v>
      </c>
    </row>
    <row r="13" spans="1:5" s="1" customFormat="1" ht="11.45" customHeight="1">
      <c r="A13" s="1170" t="s">
        <v>1467</v>
      </c>
      <c r="B13" s="1171" t="s">
        <v>1468</v>
      </c>
      <c r="C13" s="1569"/>
      <c r="D13" s="1586"/>
      <c r="E13" s="1172" t="s">
        <v>1381</v>
      </c>
    </row>
    <row r="14" spans="1:5" s="1" customFormat="1" ht="11.45" customHeight="1">
      <c r="A14" s="1173" t="s">
        <v>1469</v>
      </c>
      <c r="B14" s="1174"/>
      <c r="C14" s="1570"/>
      <c r="D14" s="1587"/>
      <c r="E14" s="1175"/>
    </row>
    <row r="15" spans="1:5" s="1" customFormat="1" ht="14.25" customHeight="1">
      <c r="A15" s="1176" t="s">
        <v>126</v>
      </c>
      <c r="B15" s="1177" t="s">
        <v>1164</v>
      </c>
      <c r="C15" s="1562">
        <v>7350</v>
      </c>
      <c r="D15" s="1565">
        <v>100</v>
      </c>
      <c r="E15" s="1178" t="s">
        <v>200</v>
      </c>
    </row>
    <row r="16" spans="1:5" s="1" customFormat="1" ht="11.45" customHeight="1">
      <c r="A16" s="1179" t="s">
        <v>1470</v>
      </c>
      <c r="B16" s="1180" t="s">
        <v>1165</v>
      </c>
      <c r="C16" s="1563"/>
      <c r="D16" s="1566"/>
      <c r="E16" s="1181" t="s">
        <v>538</v>
      </c>
    </row>
    <row r="17" spans="1:5" s="1" customFormat="1" ht="11.45" customHeight="1">
      <c r="A17" s="1179" t="s">
        <v>1471</v>
      </c>
      <c r="B17" s="1182"/>
      <c r="C17" s="1564"/>
      <c r="D17" s="1567"/>
      <c r="E17" s="1181"/>
    </row>
    <row r="18" spans="1:5" s="17" customFormat="1" ht="14.25" customHeight="1">
      <c r="A18" s="1183" t="s">
        <v>1350</v>
      </c>
      <c r="B18" s="1184" t="s">
        <v>1472</v>
      </c>
      <c r="C18" s="1562">
        <v>95</v>
      </c>
      <c r="D18" s="1565">
        <v>100</v>
      </c>
      <c r="E18" s="1185" t="s">
        <v>140</v>
      </c>
    </row>
    <row r="19" spans="1:5" s="17" customFormat="1" ht="11.45" customHeight="1">
      <c r="A19" s="1186" t="s">
        <v>1473</v>
      </c>
      <c r="B19" s="1180" t="s">
        <v>1474</v>
      </c>
      <c r="C19" s="1563"/>
      <c r="D19" s="1566"/>
      <c r="E19" s="1181" t="s">
        <v>1382</v>
      </c>
    </row>
    <row r="20" spans="1:5" s="17" customFormat="1" ht="11.45" customHeight="1">
      <c r="A20" s="1187"/>
      <c r="B20" s="1188"/>
      <c r="C20" s="1564"/>
      <c r="D20" s="1567"/>
      <c r="E20" s="1189" t="s">
        <v>1383</v>
      </c>
    </row>
    <row r="21" spans="1:5" s="1" customFormat="1" ht="14.25" customHeight="1">
      <c r="A21" s="1190" t="s">
        <v>133</v>
      </c>
      <c r="B21" s="1191" t="s">
        <v>1475</v>
      </c>
      <c r="C21" s="1568">
        <v>200</v>
      </c>
      <c r="D21" s="1580">
        <v>48</v>
      </c>
      <c r="E21" s="1192" t="s">
        <v>134</v>
      </c>
    </row>
    <row r="22" spans="1:5" s="1" customFormat="1" ht="11.45" customHeight="1">
      <c r="A22" s="1193" t="s">
        <v>1565</v>
      </c>
      <c r="B22" s="1180" t="s">
        <v>1476</v>
      </c>
      <c r="C22" s="1569"/>
      <c r="D22" s="1581"/>
      <c r="E22" s="1194" t="s">
        <v>1384</v>
      </c>
    </row>
    <row r="23" spans="1:5" s="1" customFormat="1" ht="11.45" customHeight="1">
      <c r="A23" s="1195"/>
      <c r="B23" s="1188"/>
      <c r="C23" s="1570"/>
      <c r="D23" s="1582"/>
      <c r="E23" s="1196" t="s">
        <v>1385</v>
      </c>
    </row>
    <row r="24" spans="1:5" s="17" customFormat="1" ht="14.25" customHeight="1">
      <c r="A24" s="1197" t="s">
        <v>1477</v>
      </c>
      <c r="B24" s="1177" t="s">
        <v>1478</v>
      </c>
      <c r="C24" s="1562">
        <v>50</v>
      </c>
      <c r="D24" s="1560" t="s">
        <v>1411</v>
      </c>
      <c r="E24" s="1178" t="s">
        <v>127</v>
      </c>
    </row>
    <row r="25" spans="1:5" s="17" customFormat="1" ht="11.45" customHeight="1">
      <c r="A25" s="1193" t="s">
        <v>1407</v>
      </c>
      <c r="B25" s="1180" t="s">
        <v>1479</v>
      </c>
      <c r="C25" s="1563"/>
      <c r="D25" s="1583"/>
      <c r="E25" s="1181" t="s">
        <v>539</v>
      </c>
    </row>
    <row r="26" spans="1:5" s="1" customFormat="1" ht="11.45" customHeight="1">
      <c r="A26" s="1198"/>
      <c r="B26" s="1182"/>
      <c r="C26" s="1564"/>
      <c r="D26" s="1561"/>
      <c r="E26" s="1181" t="s">
        <v>1386</v>
      </c>
    </row>
    <row r="27" spans="1:5" s="1" customFormat="1" ht="14.25" customHeight="1">
      <c r="A27" s="1199" t="s">
        <v>135</v>
      </c>
      <c r="B27" s="1200" t="s">
        <v>1480</v>
      </c>
      <c r="C27" s="1576">
        <v>3328</v>
      </c>
      <c r="D27" s="1560" t="s">
        <v>1362</v>
      </c>
      <c r="E27" s="1201" t="s">
        <v>136</v>
      </c>
    </row>
    <row r="28" spans="1:5" s="1" customFormat="1" ht="11.45" customHeight="1">
      <c r="A28" s="1189" t="s">
        <v>1481</v>
      </c>
      <c r="B28" s="1202" t="s">
        <v>1482</v>
      </c>
      <c r="C28" s="1577"/>
      <c r="D28" s="1561"/>
      <c r="E28" s="1203" t="s">
        <v>1166</v>
      </c>
    </row>
    <row r="29" spans="1:5" s="1" customFormat="1" ht="14.25" customHeight="1">
      <c r="A29" s="1302" t="s">
        <v>1566</v>
      </c>
      <c r="B29" s="1303" t="s">
        <v>1567</v>
      </c>
      <c r="C29" s="1550">
        <v>70</v>
      </c>
      <c r="D29" s="1573" t="s">
        <v>1362</v>
      </c>
      <c r="E29" s="1304" t="s">
        <v>1568</v>
      </c>
    </row>
    <row r="30" spans="1:5" s="1" customFormat="1" ht="11.45" customHeight="1">
      <c r="A30" s="1305" t="s">
        <v>1569</v>
      </c>
      <c r="B30" s="1306" t="s">
        <v>1570</v>
      </c>
      <c r="C30" s="1551"/>
      <c r="D30" s="1579"/>
      <c r="E30" s="1307" t="s">
        <v>1571</v>
      </c>
    </row>
    <row r="31" spans="1:5" s="1" customFormat="1" ht="14.25" customHeight="1">
      <c r="A31" s="1308" t="s">
        <v>128</v>
      </c>
      <c r="B31" s="1309" t="s">
        <v>1483</v>
      </c>
      <c r="C31" s="1550">
        <v>150</v>
      </c>
      <c r="D31" s="1552">
        <v>80</v>
      </c>
      <c r="E31" s="1310" t="s">
        <v>129</v>
      </c>
    </row>
    <row r="32" spans="1:5" s="1" customFormat="1" ht="11.45" customHeight="1">
      <c r="A32" s="1311" t="s">
        <v>1484</v>
      </c>
      <c r="B32" s="1312" t="s">
        <v>1485</v>
      </c>
      <c r="C32" s="1551"/>
      <c r="D32" s="1553"/>
      <c r="E32" s="1311" t="s">
        <v>1167</v>
      </c>
    </row>
    <row r="33" spans="1:5" s="1" customFormat="1" ht="11.45" customHeight="1">
      <c r="A33" s="1302" t="s">
        <v>1486</v>
      </c>
      <c r="B33" s="1303" t="s">
        <v>1487</v>
      </c>
      <c r="C33" s="1588">
        <v>6000</v>
      </c>
      <c r="D33" s="1591">
        <v>100</v>
      </c>
      <c r="E33" s="1313" t="s">
        <v>540</v>
      </c>
    </row>
    <row r="34" spans="1:5" s="1" customFormat="1" ht="14.25" customHeight="1">
      <c r="A34" s="1314" t="s">
        <v>1488</v>
      </c>
      <c r="B34" s="1312" t="s">
        <v>1489</v>
      </c>
      <c r="C34" s="1589"/>
      <c r="D34" s="1592"/>
      <c r="E34" s="1311" t="s">
        <v>1387</v>
      </c>
    </row>
    <row r="35" spans="1:5" s="1" customFormat="1" ht="11.45" customHeight="1">
      <c r="A35" s="1315" t="s">
        <v>1490</v>
      </c>
      <c r="B35" s="1316"/>
      <c r="C35" s="1590"/>
      <c r="D35" s="1593"/>
      <c r="E35" s="1305" t="s">
        <v>154</v>
      </c>
    </row>
    <row r="36" spans="1:5" s="1" customFormat="1" ht="14.25" customHeight="1">
      <c r="A36" s="1317" t="s">
        <v>1491</v>
      </c>
      <c r="B36" s="1309" t="s">
        <v>1492</v>
      </c>
      <c r="C36" s="1550">
        <v>495</v>
      </c>
      <c r="D36" s="1573" t="s">
        <v>1363</v>
      </c>
      <c r="E36" s="1318" t="s">
        <v>120</v>
      </c>
    </row>
    <row r="37" spans="1:5" s="1" customFormat="1" ht="11.45" customHeight="1">
      <c r="A37" s="1319" t="s">
        <v>1493</v>
      </c>
      <c r="B37" s="1320" t="s">
        <v>1494</v>
      </c>
      <c r="C37" s="1551"/>
      <c r="D37" s="1579"/>
      <c r="E37" s="1321" t="s">
        <v>1168</v>
      </c>
    </row>
    <row r="38" spans="1:5" s="1" customFormat="1" ht="14.25" customHeight="1">
      <c r="A38" s="1322" t="s">
        <v>1495</v>
      </c>
      <c r="B38" s="1303" t="s">
        <v>1496</v>
      </c>
      <c r="C38" s="1550">
        <v>50</v>
      </c>
      <c r="D38" s="1552">
        <v>100</v>
      </c>
      <c r="E38" s="1304" t="s">
        <v>130</v>
      </c>
    </row>
    <row r="39" spans="1:5" s="1" customFormat="1" ht="11.45" customHeight="1">
      <c r="A39" s="1305" t="s">
        <v>1497</v>
      </c>
      <c r="B39" s="1306" t="s">
        <v>1498</v>
      </c>
      <c r="C39" s="1551"/>
      <c r="D39" s="1553"/>
      <c r="E39" s="1323" t="s">
        <v>1169</v>
      </c>
    </row>
    <row r="40" spans="1:5" s="1" customFormat="1" ht="14.25" customHeight="1">
      <c r="A40" s="1324" t="s">
        <v>1326</v>
      </c>
      <c r="B40" s="1325">
        <v>2017.12</v>
      </c>
      <c r="C40" s="1575">
        <v>50</v>
      </c>
      <c r="D40" s="1574" t="s">
        <v>1616</v>
      </c>
      <c r="E40" s="1326" t="s">
        <v>1327</v>
      </c>
    </row>
    <row r="41" spans="1:5" s="17" customFormat="1" ht="11.45" customHeight="1">
      <c r="A41" s="1327" t="s">
        <v>1572</v>
      </c>
      <c r="B41" s="1328" t="s">
        <v>1499</v>
      </c>
      <c r="C41" s="1575"/>
      <c r="D41" s="1574"/>
      <c r="E41" s="1307" t="s">
        <v>1328</v>
      </c>
    </row>
    <row r="42" spans="1:5" s="17" customFormat="1" ht="14.25" customHeight="1">
      <c r="A42" s="1329" t="s">
        <v>1329</v>
      </c>
      <c r="B42" s="1325">
        <v>2018.1</v>
      </c>
      <c r="C42" s="1571">
        <v>50</v>
      </c>
      <c r="D42" s="1573" t="s">
        <v>1330</v>
      </c>
      <c r="E42" s="1330" t="s">
        <v>1331</v>
      </c>
    </row>
    <row r="43" spans="1:5" s="17" customFormat="1" ht="11.45" customHeight="1">
      <c r="A43" s="1327" t="s">
        <v>1500</v>
      </c>
      <c r="B43" s="1331" t="s">
        <v>1501</v>
      </c>
      <c r="C43" s="1575"/>
      <c r="D43" s="1574"/>
      <c r="E43" s="1332" t="s">
        <v>1328</v>
      </c>
    </row>
    <row r="44" spans="1:5" s="17" customFormat="1" ht="14.25" customHeight="1">
      <c r="A44" s="1333" t="s">
        <v>1332</v>
      </c>
      <c r="B44" s="1334">
        <v>2016.7</v>
      </c>
      <c r="C44" s="1571">
        <v>100</v>
      </c>
      <c r="D44" s="1573" t="s">
        <v>1330</v>
      </c>
      <c r="E44" s="1335" t="s">
        <v>1333</v>
      </c>
    </row>
    <row r="45" spans="1:5" s="17" customFormat="1" ht="11.45" customHeight="1">
      <c r="A45" s="1336" t="s">
        <v>1502</v>
      </c>
      <c r="B45" s="1328" t="s">
        <v>1503</v>
      </c>
      <c r="C45" s="1572"/>
      <c r="D45" s="1574"/>
      <c r="E45" s="1337" t="s">
        <v>1334</v>
      </c>
    </row>
    <row r="46" spans="1:5" s="17" customFormat="1" ht="11.45" customHeight="1">
      <c r="A46" s="1324" t="s">
        <v>1335</v>
      </c>
      <c r="B46" s="1325">
        <v>1996.2</v>
      </c>
      <c r="C46" s="1575">
        <v>100</v>
      </c>
      <c r="D46" s="1573" t="s">
        <v>1336</v>
      </c>
      <c r="E46" s="1326" t="s">
        <v>1337</v>
      </c>
    </row>
    <row r="47" spans="1:5" s="17" customFormat="1" ht="14.25" customHeight="1">
      <c r="A47" s="1338" t="s">
        <v>1504</v>
      </c>
      <c r="B47" s="1331" t="s">
        <v>1505</v>
      </c>
      <c r="C47" s="1575"/>
      <c r="D47" s="1574"/>
      <c r="E47" s="1339" t="s">
        <v>1338</v>
      </c>
    </row>
    <row r="48" spans="1:5" s="1" customFormat="1" ht="11.45" customHeight="1">
      <c r="A48" s="1340"/>
      <c r="B48" s="1341"/>
      <c r="C48" s="1572"/>
      <c r="D48" s="1579"/>
      <c r="E48" s="1307" t="s">
        <v>1339</v>
      </c>
    </row>
    <row r="49" spans="1:5" s="1" customFormat="1" ht="14.25" customHeight="1">
      <c r="A49" s="1342" t="s">
        <v>1506</v>
      </c>
      <c r="B49" s="1334">
        <v>2012.2</v>
      </c>
      <c r="C49" s="1571">
        <v>50</v>
      </c>
      <c r="D49" s="1573" t="s">
        <v>1330</v>
      </c>
      <c r="E49" s="1304" t="s">
        <v>1340</v>
      </c>
    </row>
    <row r="50" spans="1:5" ht="11.45" customHeight="1">
      <c r="A50" s="1343" t="s">
        <v>1507</v>
      </c>
      <c r="B50" s="1331" t="s">
        <v>1508</v>
      </c>
      <c r="C50" s="1572"/>
      <c r="D50" s="1574"/>
      <c r="E50" s="1307" t="s">
        <v>1341</v>
      </c>
    </row>
    <row r="51" spans="1:5" ht="14.25" customHeight="1">
      <c r="A51" s="1342" t="s">
        <v>1509</v>
      </c>
      <c r="B51" s="1334">
        <v>2017.1</v>
      </c>
      <c r="C51" s="1571">
        <v>20</v>
      </c>
      <c r="D51" s="1573" t="s">
        <v>1330</v>
      </c>
      <c r="E51" s="1304" t="s">
        <v>1342</v>
      </c>
    </row>
    <row r="52" spans="1:5" ht="11.45" customHeight="1">
      <c r="A52" s="1343" t="s">
        <v>1510</v>
      </c>
      <c r="B52" s="1328" t="s">
        <v>1511</v>
      </c>
      <c r="C52" s="1572"/>
      <c r="D52" s="1574"/>
      <c r="E52" s="1307" t="s">
        <v>1388</v>
      </c>
    </row>
    <row r="53" spans="1:5" ht="14.25" customHeight="1">
      <c r="A53" s="1344" t="s">
        <v>1512</v>
      </c>
      <c r="B53" s="1345">
        <v>1986.8</v>
      </c>
      <c r="C53" s="1575">
        <v>10</v>
      </c>
      <c r="D53" s="1573" t="s">
        <v>1330</v>
      </c>
      <c r="E53" s="1330" t="s">
        <v>1343</v>
      </c>
    </row>
    <row r="54" spans="1:5" s="1" customFormat="1" ht="11.45" customHeight="1">
      <c r="A54" s="1338" t="s">
        <v>1513</v>
      </c>
      <c r="B54" s="1331" t="s">
        <v>1514</v>
      </c>
      <c r="C54" s="1575"/>
      <c r="D54" s="1574"/>
      <c r="E54" s="1332" t="s">
        <v>1389</v>
      </c>
    </row>
    <row r="55" spans="1:5" s="1" customFormat="1" ht="14.25" customHeight="1">
      <c r="A55" s="1205" t="s">
        <v>1515</v>
      </c>
      <c r="B55" s="1207" t="s">
        <v>1516</v>
      </c>
      <c r="C55" s="1576">
        <v>200</v>
      </c>
      <c r="D55" s="1578">
        <v>65</v>
      </c>
      <c r="E55" s="1208" t="s">
        <v>183</v>
      </c>
    </row>
    <row r="56" spans="1:5" s="1" customFormat="1" ht="11.45" customHeight="1">
      <c r="A56" s="1204" t="s">
        <v>1517</v>
      </c>
      <c r="B56" s="1202" t="s">
        <v>1518</v>
      </c>
      <c r="C56" s="1577"/>
      <c r="D56" s="1557"/>
      <c r="E56" s="1209" t="s">
        <v>1390</v>
      </c>
    </row>
    <row r="57" spans="1:5" s="1" customFormat="1" ht="14.25" customHeight="1">
      <c r="A57" s="1210" t="s">
        <v>1346</v>
      </c>
      <c r="B57" s="1177" t="s">
        <v>1519</v>
      </c>
      <c r="C57" s="1568">
        <v>10</v>
      </c>
      <c r="D57" s="1594">
        <v>100</v>
      </c>
      <c r="E57" s="1211" t="s">
        <v>1347</v>
      </c>
    </row>
    <row r="58" spans="1:5" s="1" customFormat="1" ht="11.45" customHeight="1">
      <c r="A58" s="1170" t="s">
        <v>1520</v>
      </c>
      <c r="B58" s="1171" t="s">
        <v>1521</v>
      </c>
      <c r="C58" s="1569"/>
      <c r="D58" s="1586"/>
      <c r="E58" s="1212" t="s">
        <v>1348</v>
      </c>
    </row>
    <row r="59" spans="1:5" s="1" customFormat="1" ht="11.45" customHeight="1">
      <c r="A59" s="1213" t="s">
        <v>1522</v>
      </c>
      <c r="B59" s="1200" t="s">
        <v>658</v>
      </c>
      <c r="C59" s="1562">
        <v>100</v>
      </c>
      <c r="D59" s="1565">
        <v>100</v>
      </c>
      <c r="E59" s="1214" t="s">
        <v>1359</v>
      </c>
    </row>
    <row r="60" spans="1:5" s="1" customFormat="1" ht="14.25" customHeight="1">
      <c r="A60" s="1170" t="s">
        <v>1523</v>
      </c>
      <c r="B60" s="1171" t="s">
        <v>659</v>
      </c>
      <c r="C60" s="1563"/>
      <c r="D60" s="1566"/>
      <c r="E60" s="1181" t="s">
        <v>1360</v>
      </c>
    </row>
    <row r="61" spans="1:5" s="1" customFormat="1" ht="11.45" customHeight="1">
      <c r="A61" s="1215"/>
      <c r="B61" s="1202"/>
      <c r="C61" s="1564"/>
      <c r="D61" s="1567"/>
      <c r="E61" s="1189" t="s">
        <v>1391</v>
      </c>
    </row>
    <row r="62" spans="1:5" s="1" customFormat="1" ht="14.25" customHeight="1">
      <c r="A62" s="1216" t="s">
        <v>1351</v>
      </c>
      <c r="B62" s="1184" t="s">
        <v>1524</v>
      </c>
      <c r="C62" s="1568">
        <v>10</v>
      </c>
      <c r="D62" s="1560" t="s">
        <v>1330</v>
      </c>
      <c r="E62" s="1214" t="s">
        <v>1344</v>
      </c>
    </row>
    <row r="63" spans="1:5" s="1" customFormat="1" ht="11.45" customHeight="1">
      <c r="A63" s="1217" t="s">
        <v>1525</v>
      </c>
      <c r="B63" s="1218" t="s">
        <v>1526</v>
      </c>
      <c r="C63" s="1570"/>
      <c r="D63" s="1583"/>
      <c r="E63" s="1219" t="s">
        <v>1345</v>
      </c>
    </row>
    <row r="64" spans="1:5" s="1" customFormat="1" ht="14.25" customHeight="1">
      <c r="A64" s="1220" t="s">
        <v>1349</v>
      </c>
      <c r="B64" s="1177" t="s">
        <v>1527</v>
      </c>
      <c r="C64" s="1569">
        <v>240</v>
      </c>
      <c r="D64" s="1560" t="s">
        <v>1330</v>
      </c>
      <c r="E64" s="1221" t="s">
        <v>1344</v>
      </c>
    </row>
    <row r="65" spans="1:5" s="1" customFormat="1" ht="11.45" customHeight="1">
      <c r="A65" s="1222" t="s">
        <v>1528</v>
      </c>
      <c r="B65" s="1171" t="s">
        <v>1529</v>
      </c>
      <c r="C65" s="1569"/>
      <c r="D65" s="1583"/>
      <c r="E65" s="1223" t="s">
        <v>1345</v>
      </c>
    </row>
    <row r="66" spans="1:5" s="1" customFormat="1" ht="11.45" customHeight="1">
      <c r="A66" s="1206" t="s">
        <v>201</v>
      </c>
      <c r="B66" s="1184" t="s">
        <v>1530</v>
      </c>
      <c r="C66" s="1568">
        <v>110</v>
      </c>
      <c r="D66" s="1565">
        <v>100</v>
      </c>
      <c r="E66" s="1206" t="s">
        <v>202</v>
      </c>
    </row>
    <row r="67" spans="1:5" s="1" customFormat="1" ht="14.25" customHeight="1">
      <c r="A67" s="1170" t="s">
        <v>1531</v>
      </c>
      <c r="B67" s="1171" t="s">
        <v>1532</v>
      </c>
      <c r="C67" s="1569"/>
      <c r="D67" s="1566"/>
      <c r="E67" s="1172" t="s">
        <v>1173</v>
      </c>
    </row>
    <row r="68" spans="1:5" s="1" customFormat="1" ht="11.45" customHeight="1">
      <c r="A68" s="1224" t="s">
        <v>1533</v>
      </c>
      <c r="B68" s="1225"/>
      <c r="C68" s="1570"/>
      <c r="D68" s="1567"/>
      <c r="E68" s="1226"/>
    </row>
    <row r="69" spans="1:5" s="1" customFormat="1" ht="11.45" customHeight="1">
      <c r="A69" s="1227" t="s">
        <v>1534</v>
      </c>
      <c r="B69" s="1200" t="s">
        <v>1535</v>
      </c>
      <c r="C69" s="1562">
        <v>50</v>
      </c>
      <c r="D69" s="1565">
        <v>100</v>
      </c>
      <c r="E69" s="1185" t="s">
        <v>19</v>
      </c>
    </row>
    <row r="70" spans="1:5" s="1" customFormat="1" ht="14.25" customHeight="1">
      <c r="A70" s="1193" t="s">
        <v>1536</v>
      </c>
      <c r="B70" s="1180" t="s">
        <v>1537</v>
      </c>
      <c r="C70" s="1563"/>
      <c r="D70" s="1566"/>
      <c r="E70" s="1181" t="s">
        <v>541</v>
      </c>
    </row>
    <row r="71" spans="1:5" s="1" customFormat="1" ht="11.45" customHeight="1">
      <c r="A71" s="1228" t="s">
        <v>1538</v>
      </c>
      <c r="B71" s="1188"/>
      <c r="C71" s="1564"/>
      <c r="D71" s="1567"/>
      <c r="E71" s="1189" t="s">
        <v>1392</v>
      </c>
    </row>
    <row r="72" spans="1:5" s="1" customFormat="1" ht="11.45" customHeight="1">
      <c r="A72" s="1229" t="s">
        <v>1539</v>
      </c>
      <c r="B72" s="1191" t="s">
        <v>1540</v>
      </c>
      <c r="C72" s="1562">
        <v>50</v>
      </c>
      <c r="D72" s="1565">
        <v>100</v>
      </c>
      <c r="E72" s="1221" t="s">
        <v>1170</v>
      </c>
    </row>
    <row r="73" spans="1:5" s="1" customFormat="1" ht="14.25" customHeight="1">
      <c r="A73" s="1181" t="s">
        <v>1541</v>
      </c>
      <c r="B73" s="1180" t="s">
        <v>1542</v>
      </c>
      <c r="C73" s="1563"/>
      <c r="D73" s="1566"/>
      <c r="E73" s="1181" t="s">
        <v>1171</v>
      </c>
    </row>
    <row r="74" spans="1:5" s="1" customFormat="1" ht="11.45" customHeight="1">
      <c r="A74" s="1230"/>
      <c r="B74" s="1188"/>
      <c r="C74" s="1564"/>
      <c r="D74" s="1567"/>
      <c r="E74" s="1189" t="s">
        <v>1172</v>
      </c>
    </row>
    <row r="75" spans="1:5" s="1" customFormat="1" ht="11.45" customHeight="1">
      <c r="A75" s="1231" t="s">
        <v>141</v>
      </c>
      <c r="B75" s="1232" t="s">
        <v>1543</v>
      </c>
      <c r="C75" s="1562">
        <v>50</v>
      </c>
      <c r="D75" s="1565">
        <v>100</v>
      </c>
      <c r="E75" s="1211" t="s">
        <v>1393</v>
      </c>
    </row>
    <row r="76" spans="1:5" s="1" customFormat="1" ht="14.25" customHeight="1">
      <c r="A76" s="1179" t="s">
        <v>1531</v>
      </c>
      <c r="B76" s="1180" t="s">
        <v>1544</v>
      </c>
      <c r="C76" s="1563"/>
      <c r="D76" s="1566"/>
      <c r="E76" s="1223" t="s">
        <v>1394</v>
      </c>
    </row>
    <row r="77" spans="1:5" s="17" customFormat="1" ht="11.45" customHeight="1">
      <c r="A77" s="1179" t="s">
        <v>1545</v>
      </c>
      <c r="B77" s="1182"/>
      <c r="C77" s="1564"/>
      <c r="D77" s="1567"/>
      <c r="E77" s="1233"/>
    </row>
    <row r="78" spans="1:5" s="17" customFormat="1" ht="11.45" customHeight="1">
      <c r="A78" s="1199" t="s">
        <v>131</v>
      </c>
      <c r="B78" s="1200" t="s">
        <v>1546</v>
      </c>
      <c r="C78" s="1568">
        <v>20</v>
      </c>
      <c r="D78" s="1565">
        <v>100</v>
      </c>
      <c r="E78" s="1214" t="s">
        <v>1395</v>
      </c>
    </row>
    <row r="79" spans="1:5" s="17" customFormat="1" ht="14.25" customHeight="1">
      <c r="A79" s="1179" t="s">
        <v>1547</v>
      </c>
      <c r="B79" s="1180" t="s">
        <v>1548</v>
      </c>
      <c r="C79" s="1569"/>
      <c r="D79" s="1566"/>
      <c r="E79" s="1170" t="s">
        <v>1396</v>
      </c>
    </row>
    <row r="80" spans="1:5" s="17" customFormat="1" ht="11.45" customHeight="1">
      <c r="A80" s="1230"/>
      <c r="B80" s="1188"/>
      <c r="C80" s="1570"/>
      <c r="D80" s="1567"/>
      <c r="E80" s="1219" t="s">
        <v>1397</v>
      </c>
    </row>
    <row r="81" spans="1:5" s="17" customFormat="1" ht="14.25" customHeight="1">
      <c r="A81" s="1205" t="s">
        <v>1174</v>
      </c>
      <c r="B81" s="1184" t="s">
        <v>1549</v>
      </c>
      <c r="C81" s="1558">
        <v>17</v>
      </c>
      <c r="D81" s="1560">
        <v>100</v>
      </c>
      <c r="E81" s="1214" t="s">
        <v>1175</v>
      </c>
    </row>
    <row r="82" spans="1:5" s="17" customFormat="1" ht="11.45" customHeight="1">
      <c r="A82" s="1224" t="s">
        <v>1550</v>
      </c>
      <c r="B82" s="1218" t="s">
        <v>1551</v>
      </c>
      <c r="C82" s="1559"/>
      <c r="D82" s="1561"/>
      <c r="E82" s="1219" t="s">
        <v>1176</v>
      </c>
    </row>
    <row r="83" spans="1:5" s="17" customFormat="1">
      <c r="A83" s="1234" t="s">
        <v>1552</v>
      </c>
      <c r="B83" s="1177" t="s">
        <v>1553</v>
      </c>
      <c r="C83" s="1568">
        <v>20</v>
      </c>
      <c r="D83" s="1594">
        <v>61</v>
      </c>
      <c r="E83" s="1221" t="s">
        <v>1352</v>
      </c>
    </row>
    <row r="84" spans="1:5" ht="12" customHeight="1">
      <c r="A84" s="1170" t="s">
        <v>1554</v>
      </c>
      <c r="B84" s="1171" t="s">
        <v>1555</v>
      </c>
      <c r="C84" s="1569"/>
      <c r="D84" s="1586"/>
      <c r="E84" s="1223" t="s">
        <v>1398</v>
      </c>
    </row>
    <row r="85" spans="1:5" ht="12" customHeight="1">
      <c r="A85" s="1166" t="s">
        <v>1408</v>
      </c>
      <c r="B85" s="1159"/>
      <c r="C85" s="1235"/>
      <c r="D85" s="937"/>
      <c r="E85" s="488"/>
    </row>
    <row r="86" spans="1:5" ht="12" customHeight="1">
      <c r="A86" s="1127" t="s">
        <v>1409</v>
      </c>
      <c r="B86" s="1113"/>
      <c r="C86" s="1236"/>
      <c r="D86" s="938"/>
      <c r="E86" s="525"/>
    </row>
    <row r="87" spans="1:5" ht="14.25" customHeight="1">
      <c r="A87" s="1237" t="s">
        <v>1453</v>
      </c>
      <c r="B87" s="1238" t="s">
        <v>1454</v>
      </c>
      <c r="C87" s="1554">
        <v>3000</v>
      </c>
      <c r="D87" s="1556">
        <v>50</v>
      </c>
      <c r="E87" s="1239" t="s">
        <v>1455</v>
      </c>
    </row>
    <row r="88" spans="1:5" s="17" customFormat="1" ht="11.45" customHeight="1">
      <c r="A88" s="1203" t="s">
        <v>1456</v>
      </c>
      <c r="B88" s="1218" t="s">
        <v>1457</v>
      </c>
      <c r="C88" s="1555"/>
      <c r="D88" s="1557"/>
      <c r="E88" s="1219" t="s">
        <v>538</v>
      </c>
    </row>
    <row r="89" spans="1:5" ht="14.25" customHeight="1">
      <c r="A89" s="1240" t="s">
        <v>132</v>
      </c>
      <c r="B89" s="1177" t="s">
        <v>542</v>
      </c>
      <c r="C89" s="1595">
        <v>1350</v>
      </c>
      <c r="D89" s="1596">
        <v>50</v>
      </c>
      <c r="E89" s="1178" t="s">
        <v>142</v>
      </c>
    </row>
    <row r="90" spans="1:5" ht="11.45" customHeight="1">
      <c r="A90" s="1241" t="s">
        <v>1177</v>
      </c>
      <c r="B90" s="1202" t="s">
        <v>1178</v>
      </c>
      <c r="C90" s="1559"/>
      <c r="D90" s="1597"/>
      <c r="E90" s="1203" t="s">
        <v>538</v>
      </c>
    </row>
    <row r="91" spans="1:5" ht="11.45" customHeight="1">
      <c r="A91" s="1190" t="s">
        <v>137</v>
      </c>
      <c r="B91" s="1200" t="s">
        <v>1179</v>
      </c>
      <c r="C91" s="1569">
        <v>30</v>
      </c>
      <c r="D91" s="1581">
        <v>40</v>
      </c>
      <c r="E91" s="1185" t="s">
        <v>143</v>
      </c>
    </row>
    <row r="92" spans="1:5" ht="14.25" customHeight="1">
      <c r="A92" s="1194" t="s">
        <v>1180</v>
      </c>
      <c r="B92" s="1180" t="s">
        <v>543</v>
      </c>
      <c r="C92" s="1569"/>
      <c r="D92" s="1581"/>
      <c r="E92" s="1181" t="s">
        <v>1181</v>
      </c>
    </row>
    <row r="93" spans="1:5" ht="11.45" customHeight="1">
      <c r="A93" s="1195"/>
      <c r="B93" s="1188"/>
      <c r="C93" s="1570"/>
      <c r="D93" s="1582"/>
      <c r="E93" s="1189" t="s">
        <v>155</v>
      </c>
    </row>
    <row r="94" spans="1:5" ht="14.25" customHeight="1">
      <c r="A94" s="1227" t="s">
        <v>1182</v>
      </c>
      <c r="B94" s="1207" t="s">
        <v>544</v>
      </c>
      <c r="C94" s="1558">
        <v>200</v>
      </c>
      <c r="D94" s="1598">
        <v>19.8</v>
      </c>
      <c r="E94" s="1185" t="s">
        <v>138</v>
      </c>
    </row>
    <row r="95" spans="1:5" ht="11.45" customHeight="1">
      <c r="A95" s="1228" t="s">
        <v>1183</v>
      </c>
      <c r="B95" s="1202" t="s">
        <v>1184</v>
      </c>
      <c r="C95" s="1559"/>
      <c r="D95" s="1597"/>
      <c r="E95" s="1189" t="s">
        <v>545</v>
      </c>
    </row>
    <row r="96" spans="1:5" ht="14.25" customHeight="1">
      <c r="A96" s="1227" t="s">
        <v>1353</v>
      </c>
      <c r="B96" s="1184" t="s">
        <v>1354</v>
      </c>
      <c r="C96" s="1569">
        <v>3200</v>
      </c>
      <c r="D96" s="1586">
        <v>48</v>
      </c>
      <c r="E96" s="1214" t="s">
        <v>1355</v>
      </c>
    </row>
    <row r="97" spans="1:5" ht="11.45" customHeight="1">
      <c r="A97" s="1172" t="s">
        <v>1356</v>
      </c>
      <c r="B97" s="1171" t="s">
        <v>1357</v>
      </c>
      <c r="C97" s="1569"/>
      <c r="D97" s="1586"/>
      <c r="E97" s="1219" t="s">
        <v>1358</v>
      </c>
    </row>
    <row r="98" spans="1:5" ht="14.25" customHeight="1">
      <c r="A98" s="1242" t="s">
        <v>546</v>
      </c>
      <c r="B98" s="1243" t="s">
        <v>1185</v>
      </c>
      <c r="C98" s="1558">
        <v>495</v>
      </c>
      <c r="D98" s="1578">
        <v>34</v>
      </c>
      <c r="E98" s="1244" t="s">
        <v>547</v>
      </c>
    </row>
    <row r="99" spans="1:5" ht="11.45" customHeight="1">
      <c r="A99" s="1217" t="s">
        <v>1186</v>
      </c>
      <c r="B99" s="1218" t="s">
        <v>1187</v>
      </c>
      <c r="C99" s="1559"/>
      <c r="D99" s="1557"/>
      <c r="E99" s="1219" t="s">
        <v>1188</v>
      </c>
    </row>
    <row r="100" spans="1:5" ht="14.25" customHeight="1">
      <c r="A100" s="1234" t="s">
        <v>139</v>
      </c>
      <c r="B100" s="1232" t="s">
        <v>1189</v>
      </c>
      <c r="C100" s="1549">
        <v>2010</v>
      </c>
      <c r="D100" s="1583" t="s">
        <v>1364</v>
      </c>
      <c r="E100" s="1245" t="s">
        <v>1190</v>
      </c>
    </row>
    <row r="101" spans="1:5" ht="11.45" customHeight="1">
      <c r="A101" s="1194" t="s">
        <v>1410</v>
      </c>
      <c r="B101" s="1180" t="s">
        <v>1191</v>
      </c>
      <c r="C101" s="1549"/>
      <c r="D101" s="1583"/>
      <c r="E101" s="1194" t="s">
        <v>1399</v>
      </c>
    </row>
    <row r="102" spans="1:5" ht="14.25" customHeight="1">
      <c r="A102" s="1227" t="s">
        <v>1369</v>
      </c>
      <c r="B102" s="1246" t="s">
        <v>1370</v>
      </c>
      <c r="C102" s="1247" t="s">
        <v>1365</v>
      </c>
      <c r="D102" s="1560">
        <v>49</v>
      </c>
      <c r="E102" s="1206" t="s">
        <v>1371</v>
      </c>
    </row>
    <row r="103" spans="1:5" ht="11.45" customHeight="1">
      <c r="A103" s="1217" t="s">
        <v>1372</v>
      </c>
      <c r="B103" s="1218" t="s">
        <v>1373</v>
      </c>
      <c r="C103" s="1248" t="s">
        <v>1366</v>
      </c>
      <c r="D103" s="1561"/>
      <c r="E103" s="1203" t="s">
        <v>1400</v>
      </c>
    </row>
    <row r="104" spans="1:5" ht="14.25" customHeight="1">
      <c r="A104" s="1227" t="s">
        <v>1374</v>
      </c>
      <c r="B104" s="1184" t="s">
        <v>1375</v>
      </c>
      <c r="C104" s="1247" t="s">
        <v>1367</v>
      </c>
      <c r="D104" s="1560">
        <v>34</v>
      </c>
      <c r="E104" s="1214" t="s">
        <v>1376</v>
      </c>
    </row>
    <row r="105" spans="1:5">
      <c r="A105" s="1203" t="s">
        <v>1377</v>
      </c>
      <c r="B105" s="1218" t="s">
        <v>1378</v>
      </c>
      <c r="C105" s="1248" t="s">
        <v>1368</v>
      </c>
      <c r="D105" s="1561"/>
      <c r="E105" s="1203" t="s">
        <v>1379</v>
      </c>
    </row>
    <row r="106" spans="1:5">
      <c r="A106" s="1234" t="s">
        <v>1458</v>
      </c>
      <c r="B106" s="1177" t="s">
        <v>1459</v>
      </c>
      <c r="C106" s="1249" t="s">
        <v>1460</v>
      </c>
      <c r="D106" s="1583">
        <v>25</v>
      </c>
      <c r="E106" s="1221" t="s">
        <v>1461</v>
      </c>
    </row>
    <row r="107" spans="1:5">
      <c r="A107" s="1172" t="s">
        <v>1458</v>
      </c>
      <c r="B107" s="1171" t="s">
        <v>1462</v>
      </c>
      <c r="C107" s="1250" t="s">
        <v>1463</v>
      </c>
      <c r="D107" s="1583"/>
      <c r="E107" s="1251" t="s">
        <v>1464</v>
      </c>
    </row>
    <row r="108" spans="1:5" ht="12" customHeight="1">
      <c r="A108" s="1252"/>
      <c r="B108" s="1253"/>
      <c r="C108" s="1254"/>
      <c r="D108" s="1255"/>
      <c r="E108" s="1256" t="s">
        <v>1465</v>
      </c>
    </row>
    <row r="109" spans="1:5">
      <c r="A109" s="42" t="s">
        <v>1595</v>
      </c>
      <c r="C109" s="42"/>
    </row>
    <row r="110" spans="1:5">
      <c r="A110" s="1346" t="s">
        <v>1596</v>
      </c>
      <c r="B110" s="1346"/>
      <c r="C110" s="1347"/>
      <c r="D110" s="1347"/>
      <c r="E110" s="1346"/>
    </row>
    <row r="111" spans="1:5">
      <c r="A111" s="181" t="s">
        <v>1597</v>
      </c>
      <c r="B111" s="1346"/>
      <c r="C111" s="1347"/>
      <c r="D111" s="1347"/>
      <c r="E111" s="1346"/>
    </row>
    <row r="112" spans="1:5">
      <c r="A112" s="181" t="s">
        <v>1598</v>
      </c>
      <c r="B112" s="1346"/>
      <c r="C112" s="1347"/>
      <c r="D112" s="1347"/>
      <c r="E112" s="1346"/>
    </row>
    <row r="113" spans="1:5">
      <c r="A113" s="181" t="s">
        <v>1599</v>
      </c>
      <c r="B113" s="1346"/>
      <c r="C113" s="1347"/>
      <c r="D113" s="1347"/>
      <c r="E113" s="1346"/>
    </row>
  </sheetData>
  <mergeCells count="78">
    <mergeCell ref="D106:D107"/>
    <mergeCell ref="C83:C84"/>
    <mergeCell ref="D83:D84"/>
    <mergeCell ref="C89:C90"/>
    <mergeCell ref="D89:D90"/>
    <mergeCell ref="C91:C93"/>
    <mergeCell ref="D91:D93"/>
    <mergeCell ref="D104:D105"/>
    <mergeCell ref="C98:C99"/>
    <mergeCell ref="D98:D99"/>
    <mergeCell ref="D100:D101"/>
    <mergeCell ref="D102:D103"/>
    <mergeCell ref="C94:C95"/>
    <mergeCell ref="D94:D95"/>
    <mergeCell ref="C96:C97"/>
    <mergeCell ref="D96:D97"/>
    <mergeCell ref="C66:C68"/>
    <mergeCell ref="D66:D68"/>
    <mergeCell ref="C69:C71"/>
    <mergeCell ref="D69:D71"/>
    <mergeCell ref="C72:C74"/>
    <mergeCell ref="D72:D74"/>
    <mergeCell ref="C57:C58"/>
    <mergeCell ref="D57:D58"/>
    <mergeCell ref="C59:C61"/>
    <mergeCell ref="D59:D61"/>
    <mergeCell ref="C64:C65"/>
    <mergeCell ref="D64:D65"/>
    <mergeCell ref="C62:C63"/>
    <mergeCell ref="D62:D63"/>
    <mergeCell ref="C46:C48"/>
    <mergeCell ref="D46:D48"/>
    <mergeCell ref="C42:C43"/>
    <mergeCell ref="D42:D43"/>
    <mergeCell ref="C36:C37"/>
    <mergeCell ref="D36:D37"/>
    <mergeCell ref="C38:C39"/>
    <mergeCell ref="D38:D39"/>
    <mergeCell ref="C40:C41"/>
    <mergeCell ref="D40:D41"/>
    <mergeCell ref="C18:C20"/>
    <mergeCell ref="D18:D20"/>
    <mergeCell ref="C33:C35"/>
    <mergeCell ref="D33:D35"/>
    <mergeCell ref="C44:C45"/>
    <mergeCell ref="D44:D45"/>
    <mergeCell ref="D55:D56"/>
    <mergeCell ref="C51:C52"/>
    <mergeCell ref="D51:D52"/>
    <mergeCell ref="A2:D2"/>
    <mergeCell ref="D27:D28"/>
    <mergeCell ref="C27:C28"/>
    <mergeCell ref="C29:C30"/>
    <mergeCell ref="D29:D30"/>
    <mergeCell ref="C21:C23"/>
    <mergeCell ref="D21:D23"/>
    <mergeCell ref="C24:C26"/>
    <mergeCell ref="D24:D26"/>
    <mergeCell ref="C12:C14"/>
    <mergeCell ref="D12:D14"/>
    <mergeCell ref="C15:C17"/>
    <mergeCell ref="D15:D17"/>
    <mergeCell ref="C100:C101"/>
    <mergeCell ref="C31:C32"/>
    <mergeCell ref="D31:D32"/>
    <mergeCell ref="C87:C88"/>
    <mergeCell ref="D87:D88"/>
    <mergeCell ref="C81:C82"/>
    <mergeCell ref="D81:D82"/>
    <mergeCell ref="C75:C77"/>
    <mergeCell ref="D75:D77"/>
    <mergeCell ref="C78:C80"/>
    <mergeCell ref="D78:D80"/>
    <mergeCell ref="C49:C50"/>
    <mergeCell ref="D49:D50"/>
    <mergeCell ref="C53:C54"/>
    <mergeCell ref="D53:D54"/>
    <mergeCell ref="C55:C56"/>
  </mergeCells>
  <phoneticPr fontId="12"/>
  <pageMargins left="0.70866141732283472" right="0.39370078740157483" top="0.59055118110236227" bottom="0.39370078740157483" header="0.51181102362204722" footer="0.31496062992125984"/>
  <pageSetup paperSize="9" scale="59" orientation="portrait" r:id="rId1"/>
  <headerFooter scaleWithDoc="0" alignWithMargins="0">
    <oddFooter>&amp;C&amp;9&amp;P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11"/>
  <sheetViews>
    <sheetView workbookViewId="0"/>
  </sheetViews>
  <sheetFormatPr defaultRowHeight="13.5"/>
  <cols>
    <col min="1" max="1" width="91" style="17" customWidth="1"/>
    <col min="2" max="16384" width="9" style="17"/>
  </cols>
  <sheetData>
    <row r="1" spans="1:1" ht="14.25">
      <c r="A1" s="939" t="s">
        <v>660</v>
      </c>
    </row>
    <row r="2" spans="1:1" ht="102.75" customHeight="1">
      <c r="A2" s="373" t="s">
        <v>674</v>
      </c>
    </row>
    <row r="3" spans="1:1" s="250" customFormat="1" ht="107.25" customHeight="1">
      <c r="A3" s="374" t="s">
        <v>1192</v>
      </c>
    </row>
    <row r="5" spans="1:1">
      <c r="A5" s="145"/>
    </row>
    <row r="6" spans="1:1" s="250" customFormat="1" ht="11.25">
      <c r="A6" s="251"/>
    </row>
    <row r="7" spans="1:1" s="250" customFormat="1" ht="11.25">
      <c r="A7" s="251"/>
    </row>
    <row r="8" spans="1:1" s="250" customFormat="1" ht="11.25">
      <c r="A8" s="251"/>
    </row>
    <row r="9" spans="1:1" s="250" customFormat="1" ht="12">
      <c r="A9" s="873"/>
    </row>
    <row r="10" spans="1:1" s="250" customFormat="1" ht="11.25">
      <c r="A10" s="784"/>
    </row>
    <row r="11" spans="1:1" s="250" customFormat="1" ht="11.25">
      <c r="A11" s="249"/>
    </row>
  </sheetData>
  <phoneticPr fontId="12"/>
  <pageMargins left="0.70866141732283472" right="0.39370078740157483" top="0.78740157480314965" bottom="0.19685039370078741" header="0.51181102362204722" footer="0.5118110236220472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1"/>
  <sheetViews>
    <sheetView workbookViewId="0"/>
  </sheetViews>
  <sheetFormatPr defaultRowHeight="13.5"/>
  <cols>
    <col min="1" max="3" width="12.875" style="4" customWidth="1"/>
    <col min="4" max="4" width="15.75" style="4" customWidth="1"/>
    <col min="5" max="5" width="17.625" style="4" customWidth="1"/>
    <col min="6" max="6" width="15.75" style="4" customWidth="1"/>
    <col min="7" max="7" width="17.625" style="4" customWidth="1"/>
    <col min="8" max="16384" width="9" style="1"/>
  </cols>
  <sheetData>
    <row r="1" spans="1:7" ht="14.25">
      <c r="A1" s="386" t="s">
        <v>152</v>
      </c>
      <c r="B1" s="386"/>
      <c r="C1" s="386"/>
    </row>
    <row r="2" spans="1:7" ht="14.1" customHeight="1">
      <c r="A2" s="247" t="s">
        <v>80</v>
      </c>
      <c r="B2" s="247"/>
      <c r="C2" s="247"/>
    </row>
    <row r="3" spans="1:7" ht="14.1" customHeight="1">
      <c r="A3" s="70"/>
      <c r="B3" s="70"/>
      <c r="C3" s="70"/>
    </row>
    <row r="4" spans="1:7" ht="14.1" customHeight="1">
      <c r="A4" s="387" t="s">
        <v>169</v>
      </c>
      <c r="B4" s="387"/>
      <c r="C4" s="387"/>
      <c r="E4" s="1362" t="str">
        <f>"("&amp;'表紙 '!A8-1&amp;"年度または"&amp;'表紙 '!A8&amp;"年３月31日現在)"</f>
        <v>(2023年度または2024年３月31日現在)</v>
      </c>
      <c r="F4" s="1362"/>
      <c r="G4" s="1362"/>
    </row>
    <row r="5" spans="1:7" ht="14.1" customHeight="1">
      <c r="A5" s="252" t="s">
        <v>81</v>
      </c>
      <c r="B5" s="252"/>
      <c r="C5" s="252"/>
      <c r="D5" s="1047"/>
      <c r="E5" s="1394" t="str">
        <f>"(Information current as of fiscal "&amp;'表紙 '!A8-1&amp;" or March 31,"&amp;'表紙 '!A8&amp;")"</f>
        <v>(Information current as of fiscal 2023 or March 31,2024)</v>
      </c>
      <c r="F5" s="1394"/>
      <c r="G5" s="1394"/>
    </row>
    <row r="6" spans="1:7" ht="14.1" customHeight="1">
      <c r="A6" s="1363" t="s">
        <v>1238</v>
      </c>
      <c r="B6" s="1364"/>
      <c r="C6" s="1364"/>
      <c r="D6" s="1364"/>
      <c r="E6" s="1364"/>
      <c r="F6" s="1364"/>
      <c r="G6" s="1365"/>
    </row>
    <row r="7" spans="1:7" ht="14.1" customHeight="1">
      <c r="A7" s="1366" t="s">
        <v>1241</v>
      </c>
      <c r="B7" s="1367"/>
      <c r="C7" s="1367"/>
      <c r="D7" s="1367"/>
      <c r="E7" s="1367"/>
      <c r="F7" s="1367"/>
      <c r="G7" s="1368"/>
    </row>
    <row r="8" spans="1:7" ht="14.1" customHeight="1">
      <c r="A8" s="1389" t="s">
        <v>170</v>
      </c>
      <c r="B8" s="1390"/>
      <c r="C8" s="1391"/>
      <c r="D8" s="531" t="s">
        <v>666</v>
      </c>
      <c r="E8" s="530"/>
      <c r="F8" s="68"/>
      <c r="G8" s="908"/>
    </row>
    <row r="9" spans="1:7" ht="12" customHeight="1">
      <c r="A9" s="1359" t="s">
        <v>416</v>
      </c>
      <c r="B9" s="1360"/>
      <c r="C9" s="1361"/>
      <c r="D9" s="346" t="s">
        <v>743</v>
      </c>
      <c r="E9" s="67"/>
      <c r="F9" s="69"/>
      <c r="G9" s="909"/>
    </row>
    <row r="10" spans="1:7" ht="14.1" customHeight="1">
      <c r="A10" s="1389" t="s">
        <v>171</v>
      </c>
      <c r="B10" s="1390"/>
      <c r="C10" s="1391"/>
      <c r="D10" s="71"/>
      <c r="E10" s="1395">
        <v>117641</v>
      </c>
      <c r="F10" s="101" t="s">
        <v>417</v>
      </c>
      <c r="G10" s="910"/>
    </row>
    <row r="11" spans="1:7" ht="12" customHeight="1">
      <c r="A11" s="1359" t="s">
        <v>418</v>
      </c>
      <c r="B11" s="1360"/>
      <c r="C11" s="1361"/>
      <c r="D11" s="65"/>
      <c r="E11" s="1396"/>
      <c r="F11" s="345">
        <f>E10</f>
        <v>117641</v>
      </c>
      <c r="G11" s="911"/>
    </row>
    <row r="12" spans="1:7" s="20" customFormat="1" ht="14.1" customHeight="1">
      <c r="A12" s="1405" t="s">
        <v>419</v>
      </c>
      <c r="B12" s="1406"/>
      <c r="C12" s="1413"/>
      <c r="D12" s="1374">
        <v>1855435</v>
      </c>
      <c r="E12" s="372" t="s">
        <v>74</v>
      </c>
      <c r="F12" s="1392">
        <v>1721709</v>
      </c>
      <c r="G12" s="1158" t="s">
        <v>74</v>
      </c>
    </row>
    <row r="13" spans="1:7" ht="12" customHeight="1">
      <c r="A13" s="1414" t="s">
        <v>420</v>
      </c>
      <c r="B13" s="1415"/>
      <c r="C13" s="1416"/>
      <c r="D13" s="1375"/>
      <c r="E13" s="344">
        <f>D12</f>
        <v>1855435</v>
      </c>
      <c r="F13" s="1393"/>
      <c r="G13" s="912">
        <f>F12</f>
        <v>1721709</v>
      </c>
    </row>
    <row r="14" spans="1:7" s="20" customFormat="1" ht="14.1" customHeight="1">
      <c r="A14" s="1405" t="s">
        <v>421</v>
      </c>
      <c r="B14" s="1406"/>
      <c r="C14" s="1413"/>
      <c r="D14" s="1374">
        <v>808238</v>
      </c>
      <c r="E14" s="372" t="s">
        <v>74</v>
      </c>
      <c r="F14" s="1392">
        <v>738836</v>
      </c>
      <c r="G14" s="1158" t="s">
        <v>74</v>
      </c>
    </row>
    <row r="15" spans="1:7" ht="12" customHeight="1">
      <c r="A15" s="1359" t="s">
        <v>422</v>
      </c>
      <c r="B15" s="1360"/>
      <c r="C15" s="1361"/>
      <c r="D15" s="1375"/>
      <c r="E15" s="344">
        <f>D14</f>
        <v>808238</v>
      </c>
      <c r="F15" s="1393"/>
      <c r="G15" s="913">
        <f>F14</f>
        <v>738836</v>
      </c>
    </row>
    <row r="16" spans="1:7" s="20" customFormat="1" ht="14.1" customHeight="1">
      <c r="A16" s="1405" t="s">
        <v>205</v>
      </c>
      <c r="B16" s="1406"/>
      <c r="C16" s="1413"/>
      <c r="D16" s="1374">
        <v>107931</v>
      </c>
      <c r="E16" s="372" t="s">
        <v>74</v>
      </c>
      <c r="F16" s="1392">
        <v>79893</v>
      </c>
      <c r="G16" s="1158" t="s">
        <v>74</v>
      </c>
    </row>
    <row r="17" spans="1:7" ht="12" customHeight="1">
      <c r="A17" s="1359" t="s">
        <v>667</v>
      </c>
      <c r="B17" s="1360"/>
      <c r="C17" s="1361"/>
      <c r="D17" s="1375"/>
      <c r="E17" s="344">
        <f>D16</f>
        <v>107931</v>
      </c>
      <c r="F17" s="1393"/>
      <c r="G17" s="914">
        <f>F16</f>
        <v>79893</v>
      </c>
    </row>
    <row r="18" spans="1:7" ht="14.1" customHeight="1">
      <c r="A18" s="1405" t="s">
        <v>206</v>
      </c>
      <c r="B18" s="1406"/>
      <c r="C18" s="1413"/>
      <c r="D18" s="1374">
        <v>56811</v>
      </c>
      <c r="E18" s="372" t="s">
        <v>199</v>
      </c>
      <c r="F18" s="1392">
        <v>47993</v>
      </c>
      <c r="G18" s="1158" t="s">
        <v>74</v>
      </c>
    </row>
    <row r="19" spans="1:7" ht="12" customHeight="1">
      <c r="A19" s="1359" t="s">
        <v>423</v>
      </c>
      <c r="B19" s="1360"/>
      <c r="C19" s="1361"/>
      <c r="D19" s="1375"/>
      <c r="E19" s="940">
        <f>D18</f>
        <v>56811</v>
      </c>
      <c r="F19" s="1393"/>
      <c r="G19" s="914">
        <f>F18</f>
        <v>47993</v>
      </c>
    </row>
    <row r="20" spans="1:7" s="20" customFormat="1" ht="14.1" customHeight="1">
      <c r="A20" s="1389" t="s">
        <v>172</v>
      </c>
      <c r="B20" s="1390"/>
      <c r="C20" s="1391"/>
      <c r="D20" s="1386" t="s">
        <v>424</v>
      </c>
      <c r="E20" s="1387"/>
      <c r="F20" s="1386" t="s">
        <v>425</v>
      </c>
      <c r="G20" s="1387"/>
    </row>
    <row r="21" spans="1:7" ht="12" customHeight="1">
      <c r="A21" s="1417" t="s">
        <v>426</v>
      </c>
      <c r="B21" s="1418"/>
      <c r="C21" s="1419"/>
      <c r="D21" s="1382" t="s">
        <v>427</v>
      </c>
      <c r="E21" s="1383"/>
      <c r="F21" s="1382" t="s">
        <v>428</v>
      </c>
      <c r="G21" s="1383"/>
    </row>
    <row r="22" spans="1:7" s="20" customFormat="1" ht="14.1" customHeight="1">
      <c r="A22" s="1420" t="s">
        <v>1271</v>
      </c>
      <c r="B22" s="1421"/>
      <c r="C22" s="1422"/>
      <c r="D22" s="1378">
        <v>131</v>
      </c>
      <c r="E22" s="372" t="s">
        <v>75</v>
      </c>
      <c r="F22" s="1378">
        <v>1940.43</v>
      </c>
      <c r="G22" s="954" t="s">
        <v>14</v>
      </c>
    </row>
    <row r="23" spans="1:7" ht="12" customHeight="1">
      <c r="A23" s="1423" t="s">
        <v>429</v>
      </c>
      <c r="B23" s="1424"/>
      <c r="C23" s="1425"/>
      <c r="D23" s="1379"/>
      <c r="E23" s="342">
        <f>D22</f>
        <v>131</v>
      </c>
      <c r="F23" s="1379"/>
      <c r="G23" s="917">
        <f>F22</f>
        <v>1940.43</v>
      </c>
    </row>
    <row r="24" spans="1:7" s="20" customFormat="1" ht="14.1" customHeight="1">
      <c r="A24" s="1410" t="s">
        <v>430</v>
      </c>
      <c r="B24" s="1411"/>
      <c r="C24" s="1412"/>
      <c r="D24" s="1378">
        <v>5</v>
      </c>
      <c r="E24" s="372" t="s">
        <v>75</v>
      </c>
      <c r="F24" s="1378">
        <v>4564.7</v>
      </c>
      <c r="G24" s="954" t="s">
        <v>14</v>
      </c>
    </row>
    <row r="25" spans="1:7" ht="12" customHeight="1">
      <c r="A25" s="1426" t="s">
        <v>431</v>
      </c>
      <c r="B25" s="1427"/>
      <c r="C25" s="1428"/>
      <c r="D25" s="1379"/>
      <c r="E25" s="342">
        <f>D24</f>
        <v>5</v>
      </c>
      <c r="F25" s="1379"/>
      <c r="G25" s="917">
        <f>F24</f>
        <v>4564.7</v>
      </c>
    </row>
    <row r="26" spans="1:7" s="20" customFormat="1" ht="14.1" customHeight="1">
      <c r="A26" s="1410" t="s">
        <v>432</v>
      </c>
      <c r="B26" s="1411"/>
      <c r="C26" s="1412"/>
      <c r="D26" s="1378">
        <v>1</v>
      </c>
      <c r="E26" s="372" t="s">
        <v>75</v>
      </c>
      <c r="F26" s="1378">
        <v>1746</v>
      </c>
      <c r="G26" s="954" t="s">
        <v>222</v>
      </c>
    </row>
    <row r="27" spans="1:7" ht="12" customHeight="1">
      <c r="A27" s="1426" t="s">
        <v>433</v>
      </c>
      <c r="B27" s="1427"/>
      <c r="C27" s="1428"/>
      <c r="D27" s="1379"/>
      <c r="E27" s="343">
        <f>D26</f>
        <v>1</v>
      </c>
      <c r="F27" s="1379"/>
      <c r="G27" s="918">
        <f>F26</f>
        <v>1746</v>
      </c>
    </row>
    <row r="28" spans="1:7" ht="14.1" customHeight="1">
      <c r="A28" s="1441" t="s">
        <v>1259</v>
      </c>
      <c r="B28" s="1442"/>
      <c r="C28" s="1412"/>
      <c r="D28" s="1378">
        <v>4</v>
      </c>
      <c r="E28" s="203" t="s">
        <v>75</v>
      </c>
      <c r="F28" s="1378">
        <v>4</v>
      </c>
      <c r="G28" s="954" t="s">
        <v>14</v>
      </c>
    </row>
    <row r="29" spans="1:7" ht="12" customHeight="1">
      <c r="A29" s="1426" t="s">
        <v>1260</v>
      </c>
      <c r="B29" s="1427"/>
      <c r="C29" s="1428"/>
      <c r="D29" s="1379"/>
      <c r="E29" s="342">
        <f>D28</f>
        <v>4</v>
      </c>
      <c r="F29" s="1379"/>
      <c r="G29" s="917">
        <f>F28</f>
        <v>4</v>
      </c>
    </row>
    <row r="30" spans="1:7" s="20" customFormat="1" ht="14.1" customHeight="1">
      <c r="A30" s="1410" t="s">
        <v>389</v>
      </c>
      <c r="B30" s="1411"/>
      <c r="C30" s="1412"/>
      <c r="D30" s="1378">
        <v>141</v>
      </c>
      <c r="E30" s="372" t="s">
        <v>75</v>
      </c>
      <c r="F30" s="1378">
        <v>8255.1299999999992</v>
      </c>
      <c r="G30" s="954" t="s">
        <v>14</v>
      </c>
    </row>
    <row r="31" spans="1:7" ht="12" customHeight="1">
      <c r="A31" s="1429" t="s">
        <v>434</v>
      </c>
      <c r="B31" s="1430"/>
      <c r="C31" s="1431"/>
      <c r="D31" s="1379"/>
      <c r="E31" s="342">
        <f>D30</f>
        <v>141</v>
      </c>
      <c r="F31" s="1379"/>
      <c r="G31" s="917">
        <f>F30</f>
        <v>8255.1299999999992</v>
      </c>
    </row>
    <row r="32" spans="1:7" s="20" customFormat="1" ht="14.1" customHeight="1">
      <c r="A32" s="1389" t="s">
        <v>549</v>
      </c>
      <c r="B32" s="1390"/>
      <c r="C32" s="1391"/>
      <c r="D32" s="896" t="s">
        <v>550</v>
      </c>
      <c r="E32" s="897"/>
      <c r="F32" s="896" t="s">
        <v>551</v>
      </c>
      <c r="G32" s="919"/>
    </row>
    <row r="33" spans="1:7" ht="12" customHeight="1">
      <c r="A33" s="1432" t="s">
        <v>396</v>
      </c>
      <c r="B33" s="1433"/>
      <c r="C33" s="1434"/>
      <c r="D33" s="894" t="s">
        <v>752</v>
      </c>
      <c r="E33" s="898"/>
      <c r="F33" s="894" t="s">
        <v>753</v>
      </c>
      <c r="G33" s="920"/>
    </row>
    <row r="34" spans="1:7" s="20" customFormat="1" ht="14.1" customHeight="1">
      <c r="A34" s="1435"/>
      <c r="B34" s="1436"/>
      <c r="C34" s="1437"/>
      <c r="D34" s="1374">
        <v>24217</v>
      </c>
      <c r="E34" s="1111" t="s">
        <v>224</v>
      </c>
      <c r="F34" s="1374">
        <v>3788</v>
      </c>
      <c r="G34" s="1111" t="s">
        <v>224</v>
      </c>
    </row>
    <row r="35" spans="1:7" ht="14.1" customHeight="1">
      <c r="A35" s="1438"/>
      <c r="B35" s="1439"/>
      <c r="C35" s="1440"/>
      <c r="D35" s="1375"/>
      <c r="E35" s="828">
        <f>D34</f>
        <v>24217</v>
      </c>
      <c r="F35" s="1375"/>
      <c r="G35" s="922">
        <f>F34</f>
        <v>3788</v>
      </c>
    </row>
    <row r="36" spans="1:7" s="20" customFormat="1" ht="14.1" customHeight="1">
      <c r="A36" s="1410" t="s">
        <v>389</v>
      </c>
      <c r="B36" s="1411"/>
      <c r="C36" s="1412"/>
      <c r="D36" s="711"/>
      <c r="E36" s="1398">
        <v>28004</v>
      </c>
      <c r="F36" s="372" t="s">
        <v>224</v>
      </c>
      <c r="G36" s="1376"/>
    </row>
    <row r="37" spans="1:7" ht="12" customHeight="1">
      <c r="A37" s="1429" t="s">
        <v>434</v>
      </c>
      <c r="B37" s="1430"/>
      <c r="C37" s="1431"/>
      <c r="D37" s="712"/>
      <c r="E37" s="1399"/>
      <c r="F37" s="375">
        <f>E36</f>
        <v>28004</v>
      </c>
      <c r="G37" s="1377"/>
    </row>
    <row r="38" spans="1:7" ht="14.1" customHeight="1">
      <c r="A38" s="1405" t="s">
        <v>440</v>
      </c>
      <c r="B38" s="1406"/>
      <c r="C38" s="1404"/>
      <c r="D38" s="1374">
        <v>8541</v>
      </c>
      <c r="E38" s="372" t="s">
        <v>76</v>
      </c>
      <c r="F38" s="1372">
        <v>2601</v>
      </c>
      <c r="G38" s="1111" t="s">
        <v>76</v>
      </c>
    </row>
    <row r="39" spans="1:7" ht="12" customHeight="1" thickBot="1">
      <c r="A39" s="1443" t="s">
        <v>441</v>
      </c>
      <c r="B39" s="1444"/>
      <c r="C39" s="1445"/>
      <c r="D39" s="1397"/>
      <c r="E39" s="1048">
        <f>D38</f>
        <v>8541</v>
      </c>
      <c r="F39" s="1373"/>
      <c r="G39" s="1049">
        <f>F38</f>
        <v>2601</v>
      </c>
    </row>
    <row r="40" spans="1:7" ht="14.25" customHeight="1" thickTop="1">
      <c r="A40" s="1400" t="s">
        <v>1242</v>
      </c>
      <c r="B40" s="1401"/>
      <c r="C40" s="1401"/>
      <c r="D40" s="1401"/>
      <c r="E40" s="1401"/>
      <c r="F40" s="1401"/>
      <c r="G40" s="1402"/>
    </row>
    <row r="41" spans="1:7" ht="14.25" customHeight="1">
      <c r="A41" s="1366" t="s">
        <v>1243</v>
      </c>
      <c r="B41" s="1367"/>
      <c r="C41" s="1367"/>
      <c r="D41" s="1367"/>
      <c r="E41" s="1367"/>
      <c r="F41" s="1367"/>
      <c r="G41" s="1368"/>
    </row>
    <row r="42" spans="1:7" ht="14.1" customHeight="1">
      <c r="A42" s="1389" t="s">
        <v>170</v>
      </c>
      <c r="B42" s="1390"/>
      <c r="C42" s="1404"/>
      <c r="D42" s="531" t="s">
        <v>1239</v>
      </c>
      <c r="E42" s="530"/>
      <c r="F42" s="68"/>
      <c r="G42" s="908"/>
    </row>
    <row r="43" spans="1:7" ht="12" customHeight="1">
      <c r="A43" s="1359" t="s">
        <v>416</v>
      </c>
      <c r="B43" s="1360"/>
      <c r="C43" s="1403"/>
      <c r="D43" s="346" t="s">
        <v>1240</v>
      </c>
      <c r="E43" s="67"/>
      <c r="F43" s="69"/>
      <c r="G43" s="909"/>
    </row>
    <row r="44" spans="1:7" ht="14.1" customHeight="1">
      <c r="A44" s="1389" t="s">
        <v>171</v>
      </c>
      <c r="B44" s="1390"/>
      <c r="C44" s="1404"/>
      <c r="D44" s="71"/>
      <c r="E44" s="1395">
        <v>10000</v>
      </c>
      <c r="F44" s="101" t="s">
        <v>417</v>
      </c>
      <c r="G44" s="910"/>
    </row>
    <row r="45" spans="1:7" ht="12" customHeight="1">
      <c r="A45" s="1359" t="s">
        <v>418</v>
      </c>
      <c r="B45" s="1360"/>
      <c r="C45" s="1403"/>
      <c r="D45" s="65"/>
      <c r="E45" s="1396"/>
      <c r="F45" s="345">
        <f>E44</f>
        <v>10000</v>
      </c>
      <c r="G45" s="911"/>
    </row>
    <row r="46" spans="1:7" s="20" customFormat="1" ht="14.1" customHeight="1">
      <c r="A46" s="1405" t="s">
        <v>174</v>
      </c>
      <c r="B46" s="1406"/>
      <c r="C46" s="1404"/>
      <c r="D46" s="1386" t="s">
        <v>745</v>
      </c>
      <c r="E46" s="1387"/>
      <c r="F46" s="1386" t="s">
        <v>746</v>
      </c>
      <c r="G46" s="1387"/>
    </row>
    <row r="47" spans="1:7" ht="12" customHeight="1">
      <c r="A47" s="1407" t="s">
        <v>435</v>
      </c>
      <c r="B47" s="1408"/>
      <c r="C47" s="1409"/>
      <c r="D47" s="1382" t="s">
        <v>747</v>
      </c>
      <c r="E47" s="1383"/>
      <c r="F47" s="1382" t="s">
        <v>748</v>
      </c>
      <c r="G47" s="1383"/>
    </row>
    <row r="48" spans="1:7" s="20" customFormat="1" ht="14.1" customHeight="1">
      <c r="A48" s="1410" t="s">
        <v>436</v>
      </c>
      <c r="B48" s="1411"/>
      <c r="C48" s="1412"/>
      <c r="D48" s="1378">
        <v>3196</v>
      </c>
      <c r="E48" s="1380" t="s">
        <v>151</v>
      </c>
      <c r="F48" s="1378">
        <v>165</v>
      </c>
      <c r="G48" s="1380" t="s">
        <v>749</v>
      </c>
    </row>
    <row r="49" spans="1:7" ht="12" customHeight="1">
      <c r="A49" s="1452" t="s">
        <v>437</v>
      </c>
      <c r="B49" s="1453"/>
      <c r="C49" s="1454"/>
      <c r="D49" s="1379"/>
      <c r="E49" s="1381"/>
      <c r="F49" s="1379"/>
      <c r="G49" s="1381"/>
    </row>
    <row r="50" spans="1:7" s="38" customFormat="1" ht="14.1" customHeight="1">
      <c r="A50" s="1410" t="s">
        <v>438</v>
      </c>
      <c r="B50" s="1411"/>
      <c r="C50" s="1412"/>
      <c r="D50" s="1378">
        <v>42054</v>
      </c>
      <c r="E50" s="1380" t="s">
        <v>151</v>
      </c>
      <c r="F50" s="1378">
        <v>1590</v>
      </c>
      <c r="G50" s="1380" t="s">
        <v>749</v>
      </c>
    </row>
    <row r="51" spans="1:7" s="11" customFormat="1" ht="12" customHeight="1">
      <c r="A51" s="1455" t="s">
        <v>439</v>
      </c>
      <c r="B51" s="1456"/>
      <c r="C51" s="1457"/>
      <c r="D51" s="1379"/>
      <c r="E51" s="1381"/>
      <c r="F51" s="1379"/>
      <c r="G51" s="1381"/>
    </row>
    <row r="52" spans="1:7" s="38" customFormat="1" ht="14.1" customHeight="1">
      <c r="A52" s="1389" t="s">
        <v>175</v>
      </c>
      <c r="B52" s="1390"/>
      <c r="C52" s="1391"/>
      <c r="D52" s="892" t="s">
        <v>176</v>
      </c>
      <c r="E52" s="893"/>
      <c r="F52" s="892" t="s">
        <v>744</v>
      </c>
      <c r="G52" s="915"/>
    </row>
    <row r="53" spans="1:7" s="11" customFormat="1" ht="12" customHeight="1">
      <c r="A53" s="1417" t="s">
        <v>77</v>
      </c>
      <c r="B53" s="1418"/>
      <c r="C53" s="1419"/>
      <c r="D53" s="899" t="s">
        <v>750</v>
      </c>
      <c r="E53" s="895"/>
      <c r="F53" s="899" t="s">
        <v>428</v>
      </c>
      <c r="G53" s="916"/>
    </row>
    <row r="54" spans="1:7" s="20" customFormat="1" ht="14.1" customHeight="1">
      <c r="A54" s="1435" t="s">
        <v>177</v>
      </c>
      <c r="B54" s="1436"/>
      <c r="C54" s="1437"/>
      <c r="D54" s="1378">
        <v>260</v>
      </c>
      <c r="E54" s="372" t="s">
        <v>75</v>
      </c>
      <c r="F54" s="1378">
        <v>32747</v>
      </c>
      <c r="G54" s="954" t="s">
        <v>223</v>
      </c>
    </row>
    <row r="55" spans="1:7" ht="14.1" customHeight="1">
      <c r="A55" s="1449"/>
      <c r="B55" s="1450"/>
      <c r="C55" s="1451"/>
      <c r="D55" s="1379"/>
      <c r="E55" s="341">
        <f>D54</f>
        <v>260</v>
      </c>
      <c r="F55" s="1379"/>
      <c r="G55" s="921">
        <f>F54</f>
        <v>32747</v>
      </c>
    </row>
    <row r="56" spans="1:7" s="20" customFormat="1" ht="14.1" customHeight="1">
      <c r="A56" s="1389" t="s">
        <v>172</v>
      </c>
      <c r="B56" s="1390"/>
      <c r="C56" s="1391"/>
      <c r="D56" s="1386" t="s">
        <v>424</v>
      </c>
      <c r="E56" s="1387"/>
      <c r="F56" s="1388" t="s">
        <v>425</v>
      </c>
      <c r="G56" s="1387"/>
    </row>
    <row r="57" spans="1:7" ht="12" customHeight="1">
      <c r="A57" s="1417" t="s">
        <v>426</v>
      </c>
      <c r="B57" s="1418"/>
      <c r="C57" s="1419"/>
      <c r="D57" s="1382" t="s">
        <v>427</v>
      </c>
      <c r="E57" s="1383"/>
      <c r="F57" s="1382" t="s">
        <v>428</v>
      </c>
      <c r="G57" s="1383"/>
    </row>
    <row r="58" spans="1:7" s="20" customFormat="1" ht="14.1" customHeight="1">
      <c r="A58" s="1410" t="s">
        <v>430</v>
      </c>
      <c r="B58" s="1411"/>
      <c r="C58" s="1412"/>
      <c r="D58" s="1378">
        <v>1</v>
      </c>
      <c r="E58" s="372" t="s">
        <v>75</v>
      </c>
      <c r="F58" s="1384">
        <v>0.28799999999999998</v>
      </c>
      <c r="G58" s="1057" t="s">
        <v>1252</v>
      </c>
    </row>
    <row r="59" spans="1:7" ht="12" customHeight="1">
      <c r="A59" s="1446" t="s">
        <v>431</v>
      </c>
      <c r="B59" s="1447"/>
      <c r="C59" s="1448"/>
      <c r="D59" s="1379"/>
      <c r="E59" s="342">
        <f>D58</f>
        <v>1</v>
      </c>
      <c r="F59" s="1385"/>
      <c r="G59" s="1129">
        <f>F58</f>
        <v>0.28799999999999998</v>
      </c>
    </row>
    <row r="60" spans="1:7" s="267" customFormat="1" ht="11.25" customHeight="1">
      <c r="A60" s="274" t="s">
        <v>668</v>
      </c>
      <c r="B60" s="274"/>
      <c r="C60" s="274"/>
      <c r="D60" s="964"/>
      <c r="E60" s="964"/>
      <c r="F60" s="965"/>
      <c r="G60" s="275"/>
    </row>
    <row r="61" spans="1:7" s="267" customFormat="1" ht="11.25" customHeight="1">
      <c r="A61" s="276" t="s">
        <v>221</v>
      </c>
      <c r="B61" s="276"/>
      <c r="C61" s="276"/>
      <c r="D61" s="964"/>
      <c r="E61" s="964"/>
      <c r="F61" s="965"/>
      <c r="G61" s="275"/>
    </row>
    <row r="62" spans="1:7" s="267" customFormat="1" ht="11.25" customHeight="1">
      <c r="A62" s="276" t="s">
        <v>669</v>
      </c>
      <c r="B62" s="276"/>
      <c r="C62" s="276"/>
      <c r="D62" s="964"/>
      <c r="E62" s="964"/>
      <c r="F62" s="965"/>
      <c r="G62" s="275"/>
    </row>
    <row r="63" spans="1:7" s="267" customFormat="1" ht="11.25" customHeight="1">
      <c r="A63" s="276" t="s">
        <v>225</v>
      </c>
      <c r="B63" s="276"/>
      <c r="C63" s="276"/>
      <c r="D63" s="964"/>
      <c r="E63" s="964"/>
      <c r="F63" s="965"/>
      <c r="G63" s="275"/>
    </row>
    <row r="64" spans="1:7" s="267" customFormat="1" ht="11.25" customHeight="1">
      <c r="A64" s="276" t="s">
        <v>227</v>
      </c>
      <c r="B64" s="276"/>
      <c r="C64" s="276"/>
      <c r="D64" s="275"/>
      <c r="E64" s="275"/>
      <c r="F64" s="275"/>
      <c r="G64" s="275"/>
    </row>
    <row r="65" spans="1:7" s="255" customFormat="1" ht="11.25" customHeight="1">
      <c r="A65" s="253" t="s">
        <v>675</v>
      </c>
      <c r="B65" s="253"/>
      <c r="C65" s="253"/>
      <c r="D65" s="966"/>
      <c r="E65" s="966"/>
      <c r="F65" s="967"/>
      <c r="G65" s="254"/>
    </row>
    <row r="66" spans="1:7" s="257" customFormat="1" ht="11.25" customHeight="1">
      <c r="A66" s="253" t="s">
        <v>646</v>
      </c>
      <c r="B66" s="253"/>
      <c r="C66" s="253"/>
      <c r="D66" s="968"/>
      <c r="E66" s="968"/>
      <c r="F66" s="969"/>
      <c r="G66" s="256"/>
    </row>
    <row r="67" spans="1:7" s="257" customFormat="1" ht="11.25" customHeight="1">
      <c r="A67" s="258" t="s">
        <v>702</v>
      </c>
      <c r="B67" s="258"/>
      <c r="C67" s="258"/>
      <c r="D67" s="968"/>
      <c r="E67" s="968"/>
      <c r="F67" s="969"/>
      <c r="G67" s="256"/>
    </row>
    <row r="68" spans="1:7" s="257" customFormat="1" ht="11.25" customHeight="1">
      <c r="A68" s="259" t="s">
        <v>226</v>
      </c>
      <c r="B68" s="259"/>
      <c r="C68" s="259"/>
      <c r="D68" s="968"/>
      <c r="E68" s="968"/>
      <c r="F68" s="969"/>
      <c r="G68" s="202"/>
    </row>
    <row r="69" spans="1:7" s="257" customFormat="1" ht="11.25" customHeight="1">
      <c r="A69" s="259" t="s">
        <v>228</v>
      </c>
      <c r="B69" s="259"/>
      <c r="C69" s="259"/>
      <c r="D69" s="256"/>
      <c r="E69" s="256"/>
      <c r="F69" s="256"/>
      <c r="G69" s="256"/>
    </row>
    <row r="70" spans="1:7" ht="11.25" customHeight="1">
      <c r="D70" s="15"/>
      <c r="E70" s="15"/>
      <c r="F70" s="15"/>
    </row>
    <row r="71" spans="1:7" ht="14.1" customHeight="1">
      <c r="A71" s="387" t="s">
        <v>178</v>
      </c>
      <c r="B71" s="387"/>
      <c r="C71" s="387"/>
      <c r="F71" s="5" t="s">
        <v>390</v>
      </c>
      <c r="G71" s="1"/>
    </row>
    <row r="72" spans="1:7" ht="14.1" customHeight="1">
      <c r="A72" s="261" t="s">
        <v>78</v>
      </c>
      <c r="B72" s="261"/>
      <c r="C72" s="261"/>
      <c r="E72" s="204"/>
      <c r="F72" s="260" t="s">
        <v>523</v>
      </c>
      <c r="G72" s="1"/>
    </row>
    <row r="73" spans="1:7" s="20" customFormat="1" ht="14.1" customHeight="1">
      <c r="A73" s="1389" t="s">
        <v>179</v>
      </c>
      <c r="B73" s="1390"/>
      <c r="C73" s="1390"/>
      <c r="D73" s="1391"/>
      <c r="E73" s="395" t="s">
        <v>11</v>
      </c>
      <c r="F73" s="396" t="s">
        <v>180</v>
      </c>
      <c r="G73" s="14"/>
    </row>
    <row r="74" spans="1:7" ht="11.25" customHeight="1">
      <c r="A74" s="1359" t="s">
        <v>12</v>
      </c>
      <c r="B74" s="1360"/>
      <c r="C74" s="1360"/>
      <c r="D74" s="1361"/>
      <c r="E74" s="397" t="s">
        <v>79</v>
      </c>
      <c r="F74" s="824" t="s">
        <v>13</v>
      </c>
      <c r="G74" s="826"/>
    </row>
    <row r="75" spans="1:7" s="20" customFormat="1" ht="14.1" customHeight="1">
      <c r="A75" s="1369" t="s">
        <v>1270</v>
      </c>
      <c r="B75" s="1370"/>
      <c r="C75" s="1370"/>
      <c r="D75" s="1371"/>
      <c r="E75" s="282" t="s">
        <v>88</v>
      </c>
      <c r="F75" s="282">
        <v>370</v>
      </c>
    </row>
    <row r="76" spans="1:7" s="20" customFormat="1" ht="14.1" customHeight="1">
      <c r="A76" s="1069"/>
      <c r="B76" s="1073" t="s">
        <v>1261</v>
      </c>
      <c r="C76" s="1075" t="s">
        <v>1269</v>
      </c>
      <c r="D76" s="1070"/>
      <c r="E76" s="282">
        <v>15230</v>
      </c>
      <c r="F76" s="825">
        <v>15600</v>
      </c>
      <c r="G76" s="827"/>
    </row>
    <row r="77" spans="1:7" s="38" customFormat="1" ht="14.1" customHeight="1">
      <c r="A77" s="1069"/>
      <c r="B77" s="1073" t="s">
        <v>1262</v>
      </c>
      <c r="C77" s="1076" t="s">
        <v>1265</v>
      </c>
      <c r="D77" s="1070"/>
      <c r="E77" s="282">
        <v>16748</v>
      </c>
      <c r="F77" s="282">
        <v>32348</v>
      </c>
      <c r="G77" s="15"/>
    </row>
    <row r="78" spans="1:7" s="38" customFormat="1" ht="14.1" customHeight="1">
      <c r="A78" s="1069"/>
      <c r="B78" s="1073" t="s">
        <v>1263</v>
      </c>
      <c r="C78" s="1076" t="s">
        <v>1266</v>
      </c>
      <c r="D78" s="1070"/>
      <c r="E78" s="282">
        <v>44651</v>
      </c>
      <c r="F78" s="282">
        <v>77000</v>
      </c>
      <c r="G78" s="15"/>
    </row>
    <row r="79" spans="1:7" s="20" customFormat="1" ht="14.1" customHeight="1">
      <c r="A79" s="1069"/>
      <c r="B79" s="1073" t="s">
        <v>1264</v>
      </c>
      <c r="C79" s="1076" t="s">
        <v>1267</v>
      </c>
      <c r="D79" s="1070"/>
      <c r="E79" s="282">
        <v>38814</v>
      </c>
      <c r="F79" s="282">
        <v>115814</v>
      </c>
      <c r="G79" s="15"/>
    </row>
    <row r="80" spans="1:7" s="20" customFormat="1" ht="14.1" customHeight="1">
      <c r="A80" s="1069"/>
      <c r="B80" s="1073" t="s">
        <v>1412</v>
      </c>
      <c r="C80" s="1076" t="s">
        <v>1268</v>
      </c>
      <c r="D80" s="1070"/>
      <c r="E80" s="282">
        <v>1827</v>
      </c>
      <c r="F80" s="282">
        <v>117641</v>
      </c>
      <c r="G80" s="15"/>
    </row>
    <row r="81" spans="1:6">
      <c r="A81" s="1071"/>
      <c r="B81" s="1074" t="str">
        <f>"～"&amp;'表紙 '!A8&amp;"年３月31日　"</f>
        <v>～2024年３月31日　</v>
      </c>
      <c r="C81" s="1076" t="str">
        <f>"　Through March 31,"&amp;'表紙 '!A8</f>
        <v>　Through March 31,2024</v>
      </c>
      <c r="D81" s="1072"/>
      <c r="E81" s="282" t="s">
        <v>88</v>
      </c>
      <c r="F81" s="282">
        <v>117641</v>
      </c>
    </row>
    <row r="86" spans="1:6" ht="13.5" customHeight="1"/>
    <row r="124" spans="1:3">
      <c r="A124" s="16"/>
      <c r="B124" s="16"/>
      <c r="C124" s="16"/>
    </row>
    <row r="125" spans="1:3">
      <c r="A125" s="16"/>
      <c r="B125" s="16"/>
      <c r="C125" s="16"/>
    </row>
    <row r="126" spans="1:3">
      <c r="A126" s="16"/>
      <c r="B126" s="16"/>
      <c r="C126" s="16"/>
    </row>
    <row r="127" spans="1:3">
      <c r="A127" s="16"/>
      <c r="B127" s="16"/>
      <c r="C127" s="16"/>
    </row>
    <row r="128" spans="1:3">
      <c r="A128" s="16"/>
      <c r="B128" s="16"/>
      <c r="C128" s="16"/>
    </row>
    <row r="129" spans="1:3">
      <c r="A129" s="16"/>
      <c r="B129" s="16"/>
      <c r="C129" s="16"/>
    </row>
    <row r="130" spans="1:3">
      <c r="A130" s="16"/>
      <c r="B130" s="16"/>
      <c r="C130" s="16"/>
    </row>
    <row r="131" spans="1:3">
      <c r="A131" s="16"/>
      <c r="B131" s="16"/>
      <c r="C131" s="16"/>
    </row>
    <row r="132" spans="1:3">
      <c r="A132" s="16"/>
      <c r="B132" s="16"/>
      <c r="C132" s="16"/>
    </row>
    <row r="133" spans="1:3">
      <c r="A133" s="16"/>
      <c r="B133" s="16"/>
      <c r="C133" s="16"/>
    </row>
    <row r="134" spans="1:3">
      <c r="A134" s="16"/>
      <c r="B134" s="16"/>
      <c r="C134" s="16"/>
    </row>
    <row r="135" spans="1:3">
      <c r="A135" s="16"/>
      <c r="B135" s="16"/>
      <c r="C135" s="16"/>
    </row>
    <row r="136" spans="1:3">
      <c r="A136" s="16"/>
      <c r="B136" s="16"/>
      <c r="C136" s="16"/>
    </row>
    <row r="137" spans="1:3">
      <c r="A137" s="16"/>
      <c r="B137" s="16"/>
      <c r="C137" s="16"/>
    </row>
    <row r="138" spans="1:3">
      <c r="A138" s="16"/>
      <c r="B138" s="16"/>
      <c r="C138" s="16"/>
    </row>
    <row r="139" spans="1:3">
      <c r="A139" s="16"/>
      <c r="B139" s="16"/>
      <c r="C139" s="16"/>
    </row>
    <row r="140" spans="1:3">
      <c r="A140" s="16"/>
      <c r="B140" s="16"/>
      <c r="C140" s="16"/>
    </row>
    <row r="141" spans="1:3">
      <c r="A141" s="16"/>
      <c r="B141" s="16"/>
      <c r="C141" s="16"/>
    </row>
    <row r="142" spans="1:3">
      <c r="A142" s="16"/>
      <c r="B142" s="16"/>
      <c r="C142" s="16"/>
    </row>
    <row r="143" spans="1:3">
      <c r="A143" s="16"/>
      <c r="B143" s="16"/>
      <c r="C143" s="16"/>
    </row>
    <row r="144" spans="1:3">
      <c r="A144" s="16"/>
      <c r="B144" s="16"/>
      <c r="C144" s="16"/>
    </row>
    <row r="145" spans="1:3">
      <c r="A145" s="16"/>
      <c r="B145" s="16"/>
      <c r="C145" s="16"/>
    </row>
    <row r="146" spans="1:3">
      <c r="A146" s="16"/>
      <c r="B146" s="16"/>
      <c r="C146" s="16"/>
    </row>
    <row r="147" spans="1:3">
      <c r="A147" s="16"/>
      <c r="B147" s="16"/>
      <c r="C147" s="16"/>
    </row>
    <row r="148" spans="1:3">
      <c r="A148" s="16"/>
      <c r="B148" s="16"/>
      <c r="C148" s="16"/>
    </row>
    <row r="149" spans="1:3">
      <c r="A149" s="16"/>
      <c r="B149" s="16"/>
      <c r="C149" s="16"/>
    </row>
    <row r="150" spans="1:3">
      <c r="A150" s="16"/>
      <c r="B150" s="16"/>
      <c r="C150" s="16"/>
    </row>
    <row r="151" spans="1:3">
      <c r="A151" s="16"/>
      <c r="B151" s="16"/>
      <c r="C151" s="16"/>
    </row>
    <row r="152" spans="1:3">
      <c r="A152" s="16"/>
      <c r="B152" s="16"/>
      <c r="C152" s="16"/>
    </row>
    <row r="153" spans="1:3">
      <c r="A153" s="16"/>
      <c r="B153" s="16"/>
      <c r="C153" s="16"/>
    </row>
    <row r="154" spans="1:3">
      <c r="A154" s="16"/>
      <c r="B154" s="16"/>
      <c r="C154" s="16"/>
    </row>
    <row r="155" spans="1:3">
      <c r="A155" s="16"/>
      <c r="B155" s="16"/>
      <c r="C155" s="16"/>
    </row>
    <row r="156" spans="1:3">
      <c r="A156" s="16"/>
      <c r="B156" s="16"/>
      <c r="C156" s="16"/>
    </row>
    <row r="157" spans="1:3">
      <c r="A157" s="16"/>
      <c r="B157" s="16"/>
      <c r="C157" s="16"/>
    </row>
    <row r="158" spans="1:3">
      <c r="A158" s="16"/>
      <c r="B158" s="16"/>
      <c r="C158" s="16"/>
    </row>
    <row r="159" spans="1:3">
      <c r="A159" s="16"/>
      <c r="B159" s="16"/>
      <c r="C159" s="16"/>
    </row>
    <row r="160" spans="1:3">
      <c r="A160" s="16"/>
      <c r="B160" s="16"/>
      <c r="C160" s="16"/>
    </row>
    <row r="161" spans="1:3">
      <c r="A161" s="16"/>
      <c r="B161" s="16"/>
      <c r="C161" s="16"/>
    </row>
    <row r="162" spans="1:3">
      <c r="A162" s="16"/>
      <c r="B162" s="16"/>
      <c r="C162" s="16"/>
    </row>
    <row r="163" spans="1:3">
      <c r="A163" s="16"/>
      <c r="B163" s="16"/>
      <c r="C163" s="16"/>
    </row>
    <row r="164" spans="1:3">
      <c r="A164" s="16"/>
      <c r="B164" s="16"/>
      <c r="C164" s="16"/>
    </row>
    <row r="165" spans="1:3">
      <c r="A165" s="16"/>
      <c r="B165" s="16"/>
      <c r="C165" s="16"/>
    </row>
    <row r="166" spans="1:3">
      <c r="A166" s="16"/>
      <c r="B166" s="16"/>
      <c r="C166" s="16"/>
    </row>
    <row r="167" spans="1:3">
      <c r="A167" s="16"/>
      <c r="B167" s="16"/>
      <c r="C167" s="16"/>
    </row>
    <row r="168" spans="1:3">
      <c r="A168" s="16"/>
      <c r="B168" s="16"/>
      <c r="C168" s="16"/>
    </row>
    <row r="169" spans="1:3">
      <c r="A169" s="16"/>
      <c r="B169" s="16"/>
      <c r="C169" s="16"/>
    </row>
    <row r="170" spans="1:3">
      <c r="A170" s="16"/>
      <c r="B170" s="16"/>
      <c r="C170" s="16"/>
    </row>
    <row r="171" spans="1:3">
      <c r="A171" s="16"/>
      <c r="B171" s="16"/>
      <c r="C171" s="16"/>
    </row>
    <row r="172" spans="1:3">
      <c r="A172" s="16"/>
      <c r="B172" s="16"/>
      <c r="C172" s="16"/>
    </row>
    <row r="173" spans="1:3">
      <c r="A173" s="16"/>
      <c r="B173" s="16"/>
      <c r="C173" s="16"/>
    </row>
    <row r="174" spans="1:3">
      <c r="A174" s="16"/>
      <c r="B174" s="16"/>
      <c r="C174" s="16"/>
    </row>
    <row r="175" spans="1:3">
      <c r="A175" s="16"/>
      <c r="B175" s="16"/>
      <c r="C175" s="16"/>
    </row>
    <row r="176" spans="1:3">
      <c r="A176" s="16"/>
      <c r="B176" s="16"/>
      <c r="C176" s="16"/>
    </row>
    <row r="177" spans="1:3">
      <c r="A177" s="16"/>
      <c r="B177" s="16"/>
      <c r="C177" s="16"/>
    </row>
    <row r="178" spans="1:3">
      <c r="A178" s="16"/>
      <c r="B178" s="16"/>
      <c r="C178" s="16"/>
    </row>
    <row r="179" spans="1:3">
      <c r="A179" s="16"/>
      <c r="B179" s="16"/>
      <c r="C179" s="16"/>
    </row>
    <row r="180" spans="1:3">
      <c r="A180" s="16"/>
      <c r="B180" s="16"/>
      <c r="C180" s="16"/>
    </row>
    <row r="181" spans="1:3">
      <c r="A181" s="16"/>
      <c r="B181" s="16"/>
      <c r="C181" s="16"/>
    </row>
    <row r="182" spans="1:3">
      <c r="A182" s="16"/>
      <c r="B182" s="16"/>
      <c r="C182" s="16"/>
    </row>
    <row r="183" spans="1:3">
      <c r="A183" s="16"/>
      <c r="B183" s="16"/>
      <c r="C183" s="16"/>
    </row>
    <row r="184" spans="1:3">
      <c r="A184" s="16"/>
      <c r="B184" s="16"/>
      <c r="C184" s="16"/>
    </row>
    <row r="185" spans="1:3">
      <c r="A185" s="16"/>
      <c r="B185" s="16"/>
      <c r="C185" s="16"/>
    </row>
    <row r="186" spans="1:3">
      <c r="A186" s="16"/>
      <c r="B186" s="16"/>
      <c r="C186" s="16"/>
    </row>
    <row r="187" spans="1:3">
      <c r="A187" s="16"/>
      <c r="B187" s="16"/>
      <c r="C187" s="16"/>
    </row>
    <row r="188" spans="1:3">
      <c r="A188" s="16"/>
      <c r="B188" s="16"/>
      <c r="C188" s="16"/>
    </row>
    <row r="189" spans="1:3">
      <c r="A189" s="16"/>
      <c r="B189" s="16"/>
      <c r="C189" s="16"/>
    </row>
    <row r="190" spans="1:3">
      <c r="A190" s="16"/>
      <c r="B190" s="16"/>
      <c r="C190" s="16"/>
    </row>
    <row r="191" spans="1:3">
      <c r="A191" s="16"/>
      <c r="B191" s="16"/>
      <c r="C191" s="16"/>
    </row>
    <row r="192" spans="1:3">
      <c r="A192" s="16"/>
      <c r="B192" s="16"/>
      <c r="C192" s="16"/>
    </row>
    <row r="193" spans="1:3">
      <c r="A193" s="16"/>
      <c r="B193" s="16"/>
      <c r="C193" s="16"/>
    </row>
    <row r="194" spans="1:3">
      <c r="A194" s="16"/>
      <c r="B194" s="16"/>
      <c r="C194" s="16"/>
    </row>
    <row r="195" spans="1:3">
      <c r="A195" s="16"/>
      <c r="B195" s="16"/>
      <c r="C195" s="16"/>
    </row>
    <row r="196" spans="1:3">
      <c r="A196" s="16"/>
      <c r="B196" s="16"/>
      <c r="C196" s="16"/>
    </row>
    <row r="197" spans="1:3">
      <c r="A197" s="16"/>
      <c r="B197" s="16"/>
      <c r="C197" s="16"/>
    </row>
    <row r="198" spans="1:3">
      <c r="A198" s="16"/>
      <c r="B198" s="16"/>
      <c r="C198" s="16"/>
    </row>
    <row r="199" spans="1:3">
      <c r="A199" s="16"/>
      <c r="B199" s="16"/>
      <c r="C199" s="16"/>
    </row>
    <row r="200" spans="1:3">
      <c r="A200" s="16"/>
      <c r="B200" s="16"/>
      <c r="C200" s="16"/>
    </row>
    <row r="201" spans="1:3">
      <c r="A201" s="16"/>
      <c r="B201" s="16"/>
      <c r="C201" s="16"/>
    </row>
    <row r="202" spans="1:3">
      <c r="A202" s="16"/>
      <c r="B202" s="16"/>
      <c r="C202" s="16"/>
    </row>
    <row r="203" spans="1:3">
      <c r="A203" s="16"/>
      <c r="B203" s="16"/>
      <c r="C203" s="16"/>
    </row>
    <row r="204" spans="1:3">
      <c r="A204" s="16"/>
      <c r="B204" s="16"/>
      <c r="C204" s="16"/>
    </row>
    <row r="205" spans="1:3">
      <c r="A205" s="16"/>
      <c r="B205" s="16"/>
      <c r="C205" s="16"/>
    </row>
    <row r="206" spans="1:3">
      <c r="A206" s="16"/>
      <c r="B206" s="16"/>
      <c r="C206" s="16"/>
    </row>
    <row r="207" spans="1:3">
      <c r="A207" s="16"/>
      <c r="B207" s="16"/>
      <c r="C207" s="16"/>
    </row>
    <row r="208" spans="1:3">
      <c r="A208" s="16"/>
      <c r="B208" s="16"/>
      <c r="C208" s="16"/>
    </row>
    <row r="209" spans="1:3">
      <c r="A209" s="16"/>
      <c r="B209" s="16"/>
      <c r="C209" s="16"/>
    </row>
    <row r="210" spans="1:3">
      <c r="A210" s="16"/>
      <c r="B210" s="16"/>
      <c r="C210" s="16"/>
    </row>
    <row r="211" spans="1:3">
      <c r="A211" s="16"/>
      <c r="B211" s="16"/>
      <c r="C211" s="16"/>
    </row>
    <row r="212" spans="1:3">
      <c r="A212" s="16"/>
      <c r="B212" s="16"/>
      <c r="C212" s="16"/>
    </row>
    <row r="213" spans="1:3">
      <c r="A213" s="16"/>
      <c r="B213" s="16"/>
      <c r="C213" s="16"/>
    </row>
    <row r="214" spans="1:3">
      <c r="A214" s="16"/>
      <c r="B214" s="16"/>
      <c r="C214" s="16"/>
    </row>
    <row r="215" spans="1:3">
      <c r="A215" s="16"/>
      <c r="B215" s="16"/>
      <c r="C215" s="16"/>
    </row>
    <row r="216" spans="1:3">
      <c r="A216" s="16"/>
      <c r="B216" s="16"/>
      <c r="C216" s="16"/>
    </row>
    <row r="217" spans="1:3">
      <c r="A217" s="16"/>
      <c r="B217" s="16"/>
      <c r="C217" s="16"/>
    </row>
    <row r="218" spans="1:3">
      <c r="A218" s="16"/>
      <c r="B218" s="16"/>
      <c r="C218" s="16"/>
    </row>
    <row r="219" spans="1:3">
      <c r="A219" s="16"/>
      <c r="B219" s="16"/>
      <c r="C219" s="16"/>
    </row>
    <row r="220" spans="1:3">
      <c r="A220" s="16"/>
      <c r="B220" s="16"/>
      <c r="C220" s="16"/>
    </row>
    <row r="221" spans="1:3">
      <c r="A221" s="16"/>
      <c r="B221" s="16"/>
      <c r="C221" s="16"/>
    </row>
    <row r="222" spans="1:3">
      <c r="A222" s="16"/>
      <c r="B222" s="16"/>
      <c r="C222" s="16"/>
    </row>
    <row r="223" spans="1:3">
      <c r="A223" s="16"/>
      <c r="B223" s="16"/>
      <c r="C223" s="16"/>
    </row>
    <row r="224" spans="1:3">
      <c r="A224" s="16"/>
      <c r="B224" s="16"/>
      <c r="C224" s="16"/>
    </row>
    <row r="225" spans="1:3">
      <c r="A225" s="16"/>
      <c r="B225" s="16"/>
      <c r="C225" s="16"/>
    </row>
    <row r="226" spans="1:3">
      <c r="A226" s="16"/>
      <c r="B226" s="16"/>
      <c r="C226" s="16"/>
    </row>
    <row r="227" spans="1:3">
      <c r="A227" s="16"/>
      <c r="B227" s="16"/>
      <c r="C227" s="16"/>
    </row>
    <row r="228" spans="1:3">
      <c r="A228" s="16"/>
      <c r="B228" s="16"/>
      <c r="C228" s="16"/>
    </row>
    <row r="229" spans="1:3">
      <c r="A229" s="16"/>
      <c r="B229" s="16"/>
      <c r="C229" s="16"/>
    </row>
    <row r="230" spans="1:3">
      <c r="A230" s="16"/>
      <c r="B230" s="16"/>
      <c r="C230" s="16"/>
    </row>
    <row r="231" spans="1:3">
      <c r="A231" s="16"/>
      <c r="B231" s="16"/>
      <c r="C231" s="16"/>
    </row>
    <row r="232" spans="1:3">
      <c r="A232" s="16"/>
      <c r="B232" s="16"/>
      <c r="C232" s="16"/>
    </row>
    <row r="233" spans="1:3">
      <c r="A233" s="16"/>
      <c r="B233" s="16"/>
      <c r="C233" s="16"/>
    </row>
    <row r="234" spans="1:3">
      <c r="A234" s="16"/>
      <c r="B234" s="16"/>
      <c r="C234" s="16"/>
    </row>
    <row r="235" spans="1:3">
      <c r="A235" s="16"/>
      <c r="B235" s="16"/>
      <c r="C235" s="16"/>
    </row>
    <row r="236" spans="1:3">
      <c r="A236" s="16"/>
      <c r="B236" s="16"/>
      <c r="C236" s="16"/>
    </row>
    <row r="237" spans="1:3">
      <c r="A237" s="16"/>
      <c r="B237" s="16"/>
      <c r="C237" s="16"/>
    </row>
    <row r="238" spans="1:3">
      <c r="A238" s="16"/>
      <c r="B238" s="16"/>
      <c r="C238" s="16"/>
    </row>
    <row r="239" spans="1:3">
      <c r="A239" s="16"/>
      <c r="B239" s="16"/>
      <c r="C239" s="16"/>
    </row>
    <row r="240" spans="1:3">
      <c r="A240" s="16"/>
      <c r="B240" s="16"/>
      <c r="C240" s="16"/>
    </row>
    <row r="241" spans="1:3">
      <c r="A241" s="16"/>
      <c r="B241" s="16"/>
      <c r="C241" s="16"/>
    </row>
    <row r="242" spans="1:3">
      <c r="A242" s="16"/>
      <c r="B242" s="16"/>
      <c r="C242" s="16"/>
    </row>
    <row r="243" spans="1:3">
      <c r="A243" s="16"/>
      <c r="B243" s="16"/>
      <c r="C243" s="16"/>
    </row>
    <row r="244" spans="1:3">
      <c r="A244" s="16"/>
      <c r="B244" s="16"/>
      <c r="C244" s="16"/>
    </row>
    <row r="245" spans="1:3">
      <c r="A245" s="16"/>
      <c r="B245" s="16"/>
      <c r="C245" s="16"/>
    </row>
    <row r="246" spans="1:3">
      <c r="A246" s="16"/>
      <c r="B246" s="16"/>
      <c r="C246" s="16"/>
    </row>
    <row r="247" spans="1:3">
      <c r="A247" s="16"/>
      <c r="B247" s="16"/>
      <c r="C247" s="16"/>
    </row>
    <row r="248" spans="1:3">
      <c r="A248" s="16"/>
      <c r="B248" s="16"/>
      <c r="C248" s="16"/>
    </row>
    <row r="249" spans="1:3">
      <c r="A249" s="16"/>
      <c r="B249" s="16"/>
      <c r="C249" s="16"/>
    </row>
    <row r="250" spans="1:3">
      <c r="A250" s="16"/>
      <c r="B250" s="16"/>
      <c r="C250" s="16"/>
    </row>
    <row r="251" spans="1:3">
      <c r="A251" s="16"/>
      <c r="B251" s="16"/>
      <c r="C251" s="16"/>
    </row>
    <row r="252" spans="1:3">
      <c r="A252" s="16"/>
      <c r="B252" s="16"/>
      <c r="C252" s="16"/>
    </row>
    <row r="253" spans="1:3">
      <c r="A253" s="16"/>
      <c r="B253" s="16"/>
      <c r="C253" s="16"/>
    </row>
    <row r="254" spans="1:3">
      <c r="A254" s="16"/>
      <c r="B254" s="16"/>
      <c r="C254" s="16"/>
    </row>
    <row r="255" spans="1:3">
      <c r="A255" s="16"/>
      <c r="B255" s="16"/>
      <c r="C255" s="16"/>
    </row>
    <row r="256" spans="1:3">
      <c r="A256" s="16"/>
      <c r="B256" s="16"/>
      <c r="C256" s="16"/>
    </row>
    <row r="257" spans="1:3">
      <c r="A257" s="16"/>
      <c r="B257" s="16"/>
      <c r="C257" s="16"/>
    </row>
    <row r="258" spans="1:3">
      <c r="A258" s="16"/>
      <c r="B258" s="16"/>
      <c r="C258" s="16"/>
    </row>
    <row r="259" spans="1:3">
      <c r="A259" s="16"/>
      <c r="B259" s="16"/>
      <c r="C259" s="16"/>
    </row>
    <row r="260" spans="1:3">
      <c r="A260" s="16"/>
      <c r="B260" s="16"/>
      <c r="C260" s="16"/>
    </row>
    <row r="261" spans="1:3">
      <c r="A261" s="16"/>
      <c r="B261" s="16"/>
      <c r="C261" s="16"/>
    </row>
    <row r="262" spans="1:3">
      <c r="A262" s="16"/>
      <c r="B262" s="16"/>
      <c r="C262" s="16"/>
    </row>
    <row r="263" spans="1:3">
      <c r="A263" s="16"/>
      <c r="B263" s="16"/>
      <c r="C263" s="16"/>
    </row>
    <row r="264" spans="1:3">
      <c r="A264" s="16"/>
      <c r="B264" s="16"/>
      <c r="C264" s="16"/>
    </row>
    <row r="265" spans="1:3">
      <c r="A265" s="16"/>
      <c r="B265" s="16"/>
      <c r="C265" s="16"/>
    </row>
    <row r="266" spans="1:3">
      <c r="A266" s="16"/>
      <c r="B266" s="16"/>
      <c r="C266" s="16"/>
    </row>
    <row r="267" spans="1:3">
      <c r="A267" s="16"/>
      <c r="B267" s="16"/>
      <c r="C267" s="16"/>
    </row>
    <row r="268" spans="1:3">
      <c r="A268" s="16"/>
      <c r="B268" s="16"/>
      <c r="C268" s="16"/>
    </row>
    <row r="269" spans="1:3">
      <c r="A269" s="16"/>
      <c r="B269" s="16"/>
      <c r="C269" s="16"/>
    </row>
    <row r="270" spans="1:3">
      <c r="A270" s="16"/>
      <c r="B270" s="16"/>
      <c r="C270" s="16"/>
    </row>
    <row r="271" spans="1:3">
      <c r="A271" s="16"/>
      <c r="B271" s="16"/>
      <c r="C271" s="16"/>
    </row>
  </sheetData>
  <mergeCells count="109">
    <mergeCell ref="A37:C37"/>
    <mergeCell ref="A38:C38"/>
    <mergeCell ref="A39:C39"/>
    <mergeCell ref="A42:C42"/>
    <mergeCell ref="A58:C58"/>
    <mergeCell ref="A59:C59"/>
    <mergeCell ref="A53:C53"/>
    <mergeCell ref="A54:C54"/>
    <mergeCell ref="A55:C55"/>
    <mergeCell ref="A56:C56"/>
    <mergeCell ref="A57:C57"/>
    <mergeCell ref="A48:C48"/>
    <mergeCell ref="A49:C49"/>
    <mergeCell ref="A50:C50"/>
    <mergeCell ref="A51:C51"/>
    <mergeCell ref="A52:C52"/>
    <mergeCell ref="D21:E21"/>
    <mergeCell ref="A31:C31"/>
    <mergeCell ref="A32:C32"/>
    <mergeCell ref="A33:C33"/>
    <mergeCell ref="A34:C34"/>
    <mergeCell ref="A35:C35"/>
    <mergeCell ref="A26:C26"/>
    <mergeCell ref="A27:C27"/>
    <mergeCell ref="A28:C28"/>
    <mergeCell ref="A29:C29"/>
    <mergeCell ref="A30:C30"/>
    <mergeCell ref="A36:C36"/>
    <mergeCell ref="D24:D25"/>
    <mergeCell ref="D26:D27"/>
    <mergeCell ref="D22:D23"/>
    <mergeCell ref="D28:D29"/>
    <mergeCell ref="A8:C8"/>
    <mergeCell ref="A9:C9"/>
    <mergeCell ref="A10:C10"/>
    <mergeCell ref="A12:C12"/>
    <mergeCell ref="A11:C11"/>
    <mergeCell ref="A13:C13"/>
    <mergeCell ref="A14:C14"/>
    <mergeCell ref="A15:C15"/>
    <mergeCell ref="A21:C21"/>
    <mergeCell ref="A22:C22"/>
    <mergeCell ref="A23:C23"/>
    <mergeCell ref="A24:C24"/>
    <mergeCell ref="A25:C25"/>
    <mergeCell ref="A16:C16"/>
    <mergeCell ref="A17:C17"/>
    <mergeCell ref="A18:C18"/>
    <mergeCell ref="A19:C19"/>
    <mergeCell ref="A20:C20"/>
    <mergeCell ref="D20:E20"/>
    <mergeCell ref="G50:G51"/>
    <mergeCell ref="F47:G47"/>
    <mergeCell ref="E44:E45"/>
    <mergeCell ref="A41:G41"/>
    <mergeCell ref="A40:G40"/>
    <mergeCell ref="A43:C43"/>
    <mergeCell ref="A44:C44"/>
    <mergeCell ref="A45:C45"/>
    <mergeCell ref="A46:C46"/>
    <mergeCell ref="A47:C47"/>
    <mergeCell ref="A73:D73"/>
    <mergeCell ref="F20:G20"/>
    <mergeCell ref="F21:G21"/>
    <mergeCell ref="F18:F19"/>
    <mergeCell ref="F12:F13"/>
    <mergeCell ref="F14:F15"/>
    <mergeCell ref="D16:D17"/>
    <mergeCell ref="D18:D19"/>
    <mergeCell ref="E5:G5"/>
    <mergeCell ref="D12:D13"/>
    <mergeCell ref="D14:D15"/>
    <mergeCell ref="E10:E11"/>
    <mergeCell ref="F16:F17"/>
    <mergeCell ref="D34:D35"/>
    <mergeCell ref="D38:D39"/>
    <mergeCell ref="G48:G49"/>
    <mergeCell ref="F54:F55"/>
    <mergeCell ref="D54:D55"/>
    <mergeCell ref="E36:E37"/>
    <mergeCell ref="F50:F51"/>
    <mergeCell ref="F48:F49"/>
    <mergeCell ref="D50:D51"/>
    <mergeCell ref="D46:E46"/>
    <mergeCell ref="F46:G46"/>
    <mergeCell ref="A74:D74"/>
    <mergeCell ref="E4:G4"/>
    <mergeCell ref="A6:G6"/>
    <mergeCell ref="A7:G7"/>
    <mergeCell ref="A75:D75"/>
    <mergeCell ref="F38:F39"/>
    <mergeCell ref="F34:F35"/>
    <mergeCell ref="G36:G37"/>
    <mergeCell ref="F30:F31"/>
    <mergeCell ref="E50:E51"/>
    <mergeCell ref="F28:F29"/>
    <mergeCell ref="F22:F23"/>
    <mergeCell ref="F24:F25"/>
    <mergeCell ref="F26:F27"/>
    <mergeCell ref="E48:E49"/>
    <mergeCell ref="D30:D31"/>
    <mergeCell ref="D48:D49"/>
    <mergeCell ref="D47:E47"/>
    <mergeCell ref="D58:D59"/>
    <mergeCell ref="F58:F59"/>
    <mergeCell ref="D56:E56"/>
    <mergeCell ref="F56:G56"/>
    <mergeCell ref="D57:E57"/>
    <mergeCell ref="F57:G57"/>
  </mergeCells>
  <phoneticPr fontId="12"/>
  <printOptions gridLinesSet="0"/>
  <pageMargins left="0.70866141732283472" right="0.39370078740157483" top="0.59055118110236227" bottom="0.39370078740157483" header="0.51181102362204722" footer="0.31496062992125984"/>
  <pageSetup paperSize="9" scale="81"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18"/>
  <sheetViews>
    <sheetView workbookViewId="0"/>
  </sheetViews>
  <sheetFormatPr defaultRowHeight="13.5"/>
  <cols>
    <col min="1" max="1" width="31.5" style="4" customWidth="1"/>
    <col min="2" max="5" width="8.125" style="4" customWidth="1"/>
    <col min="6" max="11" width="8.125" style="1" customWidth="1"/>
    <col min="12" max="16384" width="9" style="1"/>
  </cols>
  <sheetData>
    <row r="1" spans="1:12" ht="15" customHeight="1">
      <c r="A1" s="389" t="s">
        <v>152</v>
      </c>
      <c r="L1" s="20"/>
    </row>
    <row r="2" spans="1:12" ht="15" customHeight="1">
      <c r="A2" s="247" t="s">
        <v>80</v>
      </c>
      <c r="L2" s="20"/>
    </row>
    <row r="3" spans="1:12" ht="15" customHeight="1">
      <c r="A3" s="70"/>
      <c r="L3" s="20"/>
    </row>
    <row r="4" spans="1:12" ht="15" customHeight="1">
      <c r="A4" s="390" t="s">
        <v>461</v>
      </c>
      <c r="F4" s="4"/>
      <c r="G4" s="9"/>
      <c r="H4" s="9"/>
      <c r="J4" s="9"/>
      <c r="K4" s="9" t="s">
        <v>1219</v>
      </c>
      <c r="L4" s="20"/>
    </row>
    <row r="5" spans="1:12" ht="15" customHeight="1">
      <c r="A5" s="264" t="s">
        <v>754</v>
      </c>
      <c r="D5" s="66"/>
      <c r="E5" s="204"/>
      <c r="F5" s="4"/>
      <c r="G5" s="9"/>
      <c r="H5" s="271"/>
      <c r="J5" s="271"/>
      <c r="K5" s="271" t="s">
        <v>114</v>
      </c>
      <c r="L5" s="20"/>
    </row>
    <row r="6" spans="1:12" ht="15" customHeight="1">
      <c r="A6" s="956" t="s">
        <v>327</v>
      </c>
      <c r="B6" s="401">
        <f>'表紙 '!$A$8-(12-COLUMN())</f>
        <v>2014</v>
      </c>
      <c r="C6" s="401">
        <f>'表紙 '!$A$8-(12-COLUMN())</f>
        <v>2015</v>
      </c>
      <c r="D6" s="401">
        <f>'表紙 '!$A$8-(12-COLUMN())</f>
        <v>2016</v>
      </c>
      <c r="E6" s="401">
        <f>'表紙 '!$A$8-(12-COLUMN())</f>
        <v>2017</v>
      </c>
      <c r="F6" s="401">
        <f>'表紙 '!$A$8-(12-COLUMN())</f>
        <v>2018</v>
      </c>
      <c r="G6" s="401">
        <f>'表紙 '!$A$8-(12-COLUMN())</f>
        <v>2019</v>
      </c>
      <c r="H6" s="401">
        <f>'表紙 '!$A$8-(12-COLUMN())</f>
        <v>2020</v>
      </c>
      <c r="I6" s="401">
        <f>'表紙 '!$A$8-(12-COLUMN())</f>
        <v>2021</v>
      </c>
      <c r="J6" s="401">
        <f>'表紙 '!$A$8-(12-COLUMN())</f>
        <v>2022</v>
      </c>
      <c r="K6" s="401">
        <f>'表紙 '!$A$8-(12-COLUMN())</f>
        <v>2023</v>
      </c>
      <c r="L6" s="20"/>
    </row>
    <row r="7" spans="1:12" ht="15" customHeight="1">
      <c r="A7" s="402" t="s">
        <v>332</v>
      </c>
      <c r="B7" s="106">
        <v>1479.4</v>
      </c>
      <c r="C7" s="106">
        <v>1509.3</v>
      </c>
      <c r="D7" s="107">
        <v>1518</v>
      </c>
      <c r="E7" s="107">
        <v>1588.7</v>
      </c>
      <c r="F7" s="107">
        <v>1573.1</v>
      </c>
      <c r="G7" s="206">
        <v>1592.9</v>
      </c>
      <c r="H7" s="713">
        <v>1595.6</v>
      </c>
      <c r="I7" s="836">
        <v>1660</v>
      </c>
      <c r="J7" s="836">
        <v>1805.3</v>
      </c>
      <c r="K7" s="836">
        <v>1855.4</v>
      </c>
      <c r="L7" s="20"/>
    </row>
    <row r="8" spans="1:12" ht="15" customHeight="1">
      <c r="A8" s="1058" t="s">
        <v>333</v>
      </c>
      <c r="B8" s="108">
        <v>1419.4</v>
      </c>
      <c r="C8" s="108">
        <v>1458.9</v>
      </c>
      <c r="D8" s="109">
        <v>1460.6</v>
      </c>
      <c r="E8" s="109">
        <v>1526.5</v>
      </c>
      <c r="F8" s="109">
        <v>1508.9</v>
      </c>
      <c r="G8" s="207">
        <v>1529.5</v>
      </c>
      <c r="H8" s="714">
        <v>1506.9</v>
      </c>
      <c r="I8" s="108">
        <v>1564.1</v>
      </c>
      <c r="J8" s="108">
        <v>1716.6</v>
      </c>
      <c r="K8" s="108">
        <v>1721.7</v>
      </c>
      <c r="L8" s="20"/>
    </row>
    <row r="9" spans="1:12" ht="26.25" customHeight="1">
      <c r="A9" s="1461" t="s">
        <v>1604</v>
      </c>
      <c r="B9" s="1462"/>
      <c r="C9" s="1462"/>
      <c r="D9" s="1462"/>
      <c r="E9" s="1462"/>
      <c r="F9" s="1462"/>
      <c r="G9" s="1462"/>
      <c r="H9" s="1462"/>
      <c r="I9" s="1462"/>
      <c r="J9" s="1462"/>
      <c r="K9" s="1462"/>
      <c r="L9" s="20"/>
    </row>
    <row r="10" spans="1:12" ht="26.25" customHeight="1">
      <c r="A10" s="1460" t="s">
        <v>1583</v>
      </c>
      <c r="B10" s="1460"/>
      <c r="C10" s="1460"/>
      <c r="D10" s="1460"/>
      <c r="E10" s="1460"/>
      <c r="F10" s="1460"/>
      <c r="G10" s="1460"/>
      <c r="H10" s="1460"/>
      <c r="I10" s="1460"/>
      <c r="J10" s="1460"/>
      <c r="K10" s="1460"/>
      <c r="L10" s="20"/>
    </row>
    <row r="11" spans="1:12" ht="15" customHeight="1">
      <c r="A11" s="6"/>
      <c r="B11" s="7"/>
      <c r="C11" s="7"/>
      <c r="D11" s="1"/>
      <c r="E11" s="1"/>
      <c r="J11" s="38"/>
      <c r="K11" s="38"/>
      <c r="L11" s="20"/>
    </row>
    <row r="12" spans="1:12" ht="15" customHeight="1">
      <c r="A12" s="390" t="s">
        <v>462</v>
      </c>
      <c r="F12" s="4"/>
      <c r="G12" s="9"/>
      <c r="H12" s="9"/>
      <c r="J12" s="9"/>
      <c r="K12" s="9" t="s">
        <v>1304</v>
      </c>
      <c r="L12" s="20"/>
    </row>
    <row r="13" spans="1:12" ht="15" customHeight="1">
      <c r="A13" s="247" t="s">
        <v>755</v>
      </c>
      <c r="D13" s="66"/>
      <c r="E13" s="204"/>
      <c r="F13" s="4"/>
      <c r="G13" s="9"/>
      <c r="H13" s="271"/>
      <c r="J13" s="271"/>
      <c r="K13" s="271" t="s">
        <v>114</v>
      </c>
      <c r="L13" s="20"/>
    </row>
    <row r="14" spans="1:12" ht="15" customHeight="1">
      <c r="A14" s="956" t="s">
        <v>327</v>
      </c>
      <c r="B14" s="401">
        <f>'表紙 '!$A$8-(12-COLUMN())</f>
        <v>2014</v>
      </c>
      <c r="C14" s="401">
        <f>'表紙 '!$A$8-(12-COLUMN())</f>
        <v>2015</v>
      </c>
      <c r="D14" s="401">
        <f>'表紙 '!$A$8-(12-COLUMN())</f>
        <v>2016</v>
      </c>
      <c r="E14" s="401">
        <f>'表紙 '!$A$8-(12-COLUMN())</f>
        <v>2017</v>
      </c>
      <c r="F14" s="401">
        <f>'表紙 '!$A$8-(12-COLUMN())</f>
        <v>2018</v>
      </c>
      <c r="G14" s="401">
        <f>'表紙 '!$A$8-(12-COLUMN())</f>
        <v>2019</v>
      </c>
      <c r="H14" s="401">
        <f>'表紙 '!$A$8-(12-COLUMN())</f>
        <v>2020</v>
      </c>
      <c r="I14" s="401">
        <f>'表紙 '!$A$8-(12-COLUMN())</f>
        <v>2021</v>
      </c>
      <c r="J14" s="401">
        <f>'表紙 '!$A$8-(12-COLUMN())</f>
        <v>2022</v>
      </c>
      <c r="K14" s="401">
        <f>'表紙 '!$A$8-(12-COLUMN())</f>
        <v>2023</v>
      </c>
      <c r="L14" s="20"/>
    </row>
    <row r="15" spans="1:12" ht="15" customHeight="1">
      <c r="A15" s="402" t="s">
        <v>332</v>
      </c>
      <c r="B15" s="106">
        <v>532.70000000000005</v>
      </c>
      <c r="C15" s="106">
        <v>544.5</v>
      </c>
      <c r="D15" s="107">
        <v>542.5</v>
      </c>
      <c r="E15" s="107">
        <v>596.20000000000005</v>
      </c>
      <c r="F15" s="107">
        <v>622.9</v>
      </c>
      <c r="G15" s="206">
        <v>628</v>
      </c>
      <c r="H15" s="713">
        <v>639.4</v>
      </c>
      <c r="I15" s="836">
        <v>613.70000000000005</v>
      </c>
      <c r="J15" s="836">
        <v>817.6</v>
      </c>
      <c r="K15" s="836">
        <v>808.2</v>
      </c>
      <c r="L15" s="20"/>
    </row>
    <row r="16" spans="1:12" ht="15" customHeight="1">
      <c r="A16" s="900" t="s">
        <v>333</v>
      </c>
      <c r="B16" s="108">
        <v>513</v>
      </c>
      <c r="C16" s="108">
        <v>494.1</v>
      </c>
      <c r="D16" s="109">
        <v>497.6</v>
      </c>
      <c r="E16" s="109">
        <v>549.1</v>
      </c>
      <c r="F16" s="109">
        <v>575.5</v>
      </c>
      <c r="G16" s="207">
        <v>573.79999999999995</v>
      </c>
      <c r="H16" s="714">
        <v>577.1</v>
      </c>
      <c r="I16" s="108">
        <v>554.5</v>
      </c>
      <c r="J16" s="108">
        <v>756.3</v>
      </c>
      <c r="K16" s="108">
        <v>738.8</v>
      </c>
      <c r="L16" s="20"/>
    </row>
    <row r="17" spans="1:12" ht="15" customHeight="1">
      <c r="A17" s="6"/>
      <c r="B17" s="7"/>
      <c r="C17" s="7"/>
      <c r="D17" s="1"/>
      <c r="E17" s="1"/>
      <c r="J17" s="38"/>
      <c r="K17" s="38"/>
      <c r="L17" s="20"/>
    </row>
    <row r="18" spans="1:12" s="11" customFormat="1" ht="15" customHeight="1">
      <c r="A18" s="390" t="s">
        <v>463</v>
      </c>
      <c r="C18" s="6"/>
      <c r="D18" s="4"/>
      <c r="E18" s="9"/>
      <c r="F18" s="9"/>
      <c r="J18" s="9"/>
      <c r="K18" s="9" t="s">
        <v>1304</v>
      </c>
      <c r="L18" s="38"/>
    </row>
    <row r="19" spans="1:12" s="11" customFormat="1" ht="15" customHeight="1">
      <c r="A19" s="265" t="s">
        <v>756</v>
      </c>
      <c r="C19" s="4"/>
      <c r="D19" s="66"/>
      <c r="E19" s="216"/>
      <c r="F19" s="4"/>
      <c r="G19" s="9"/>
      <c r="H19" s="271"/>
      <c r="J19" s="271"/>
      <c r="K19" s="271" t="s">
        <v>114</v>
      </c>
      <c r="L19" s="38"/>
    </row>
    <row r="20" spans="1:12" s="11" customFormat="1" ht="15" customHeight="1">
      <c r="A20" s="956" t="s">
        <v>327</v>
      </c>
      <c r="B20" s="401">
        <f>'表紙 '!$A$8-(12-COLUMN())</f>
        <v>2014</v>
      </c>
      <c r="C20" s="401">
        <f>'表紙 '!$A$8-(12-COLUMN())</f>
        <v>2015</v>
      </c>
      <c r="D20" s="401">
        <f>'表紙 '!$A$8-(12-COLUMN())</f>
        <v>2016</v>
      </c>
      <c r="E20" s="401">
        <f>'表紙 '!$A$8-(12-COLUMN())</f>
        <v>2017</v>
      </c>
      <c r="F20" s="401">
        <f>'表紙 '!$A$8-(12-COLUMN())</f>
        <v>2018</v>
      </c>
      <c r="G20" s="401">
        <f>'表紙 '!$A$8-(12-COLUMN())</f>
        <v>2019</v>
      </c>
      <c r="H20" s="401">
        <f>'表紙 '!$A$8-(12-COLUMN())</f>
        <v>2020</v>
      </c>
      <c r="I20" s="401">
        <f>'表紙 '!$A$8-(12-COLUMN())</f>
        <v>2021</v>
      </c>
      <c r="J20" s="401">
        <f>'表紙 '!$A$8-(12-COLUMN())</f>
        <v>2022</v>
      </c>
      <c r="K20" s="401">
        <f>'表紙 '!$A$8-(12-COLUMN())</f>
        <v>2023</v>
      </c>
      <c r="L20" s="38"/>
    </row>
    <row r="21" spans="1:12" ht="15" customHeight="1">
      <c r="A21" s="402" t="s">
        <v>332</v>
      </c>
      <c r="B21" s="106">
        <v>22.3</v>
      </c>
      <c r="C21" s="106">
        <v>28</v>
      </c>
      <c r="D21" s="107">
        <v>2</v>
      </c>
      <c r="E21" s="107">
        <v>2.6</v>
      </c>
      <c r="F21" s="107">
        <v>6.6</v>
      </c>
      <c r="G21" s="206">
        <v>23.2</v>
      </c>
      <c r="H21" s="713">
        <v>12.3</v>
      </c>
      <c r="I21" s="836">
        <v>-17.600000000000001</v>
      </c>
      <c r="J21" s="836">
        <v>-93.7</v>
      </c>
      <c r="K21" s="836">
        <v>107.9</v>
      </c>
      <c r="L21" s="20"/>
    </row>
    <row r="22" spans="1:12" ht="15" customHeight="1">
      <c r="A22" s="900" t="s">
        <v>333</v>
      </c>
      <c r="B22" s="108">
        <v>18.100000000000001</v>
      </c>
      <c r="C22" s="108">
        <v>18.899999999999999</v>
      </c>
      <c r="D22" s="109">
        <v>-3.2</v>
      </c>
      <c r="E22" s="109">
        <v>-5.6</v>
      </c>
      <c r="F22" s="109">
        <v>2.4</v>
      </c>
      <c r="G22" s="207">
        <v>15.7</v>
      </c>
      <c r="H22" s="714">
        <v>-8.3000000000000007</v>
      </c>
      <c r="I22" s="108">
        <v>-31.7</v>
      </c>
      <c r="J22" s="108">
        <v>-92.9</v>
      </c>
      <c r="K22" s="108">
        <v>79.8</v>
      </c>
      <c r="L22" s="20"/>
    </row>
    <row r="23" spans="1:12" ht="15" customHeight="1">
      <c r="A23" s="6"/>
      <c r="B23" s="7"/>
      <c r="C23" s="7"/>
      <c r="D23" s="1"/>
      <c r="E23" s="1"/>
      <c r="J23" s="38"/>
      <c r="K23" s="38"/>
      <c r="L23" s="20"/>
    </row>
    <row r="24" spans="1:12" ht="15" customHeight="1">
      <c r="A24" s="390" t="s">
        <v>464</v>
      </c>
      <c r="F24" s="4"/>
      <c r="G24" s="9"/>
      <c r="H24" s="9"/>
      <c r="J24" s="9"/>
      <c r="K24" s="9" t="s">
        <v>1207</v>
      </c>
      <c r="L24" s="20"/>
    </row>
    <row r="25" spans="1:12" ht="15" customHeight="1">
      <c r="A25" s="265" t="s">
        <v>207</v>
      </c>
      <c r="E25" s="204"/>
      <c r="F25" s="4"/>
      <c r="G25" s="9"/>
      <c r="H25" s="271"/>
      <c r="J25" s="271"/>
      <c r="K25" s="271" t="s">
        <v>114</v>
      </c>
      <c r="L25" s="20"/>
    </row>
    <row r="26" spans="1:12" ht="15" customHeight="1">
      <c r="A26" s="956" t="s">
        <v>327</v>
      </c>
      <c r="B26" s="401">
        <f>'表紙 '!$A$8-(12-COLUMN())</f>
        <v>2014</v>
      </c>
      <c r="C26" s="401">
        <f>'表紙 '!$A$8-(12-COLUMN())</f>
        <v>2015</v>
      </c>
      <c r="D26" s="401">
        <f>'表紙 '!$A$8-(12-COLUMN())</f>
        <v>2016</v>
      </c>
      <c r="E26" s="401">
        <f>'表紙 '!$A$8-(12-COLUMN())</f>
        <v>2017</v>
      </c>
      <c r="F26" s="401">
        <f>'表紙 '!$A$8-(12-COLUMN())</f>
        <v>2018</v>
      </c>
      <c r="G26" s="401">
        <f>'表紙 '!$A$8-(12-COLUMN())</f>
        <v>2019</v>
      </c>
      <c r="H26" s="401">
        <f>'表紙 '!$A$8-(12-COLUMN())</f>
        <v>2020</v>
      </c>
      <c r="I26" s="401">
        <f>'表紙 '!$A$8-(12-COLUMN())</f>
        <v>2021</v>
      </c>
      <c r="J26" s="401">
        <f>'表紙 '!$A$8-(12-COLUMN())</f>
        <v>2022</v>
      </c>
      <c r="K26" s="401">
        <f>'表紙 '!$A$8-(12-COLUMN())</f>
        <v>2023</v>
      </c>
      <c r="L26" s="20"/>
    </row>
    <row r="27" spans="1:12" ht="15" customHeight="1">
      <c r="A27" s="402" t="s">
        <v>332</v>
      </c>
      <c r="B27" s="106">
        <v>8.9</v>
      </c>
      <c r="C27" s="106">
        <v>12.8</v>
      </c>
      <c r="D27" s="107">
        <v>-0.6</v>
      </c>
      <c r="E27" s="107">
        <v>-0.4</v>
      </c>
      <c r="F27" s="107">
        <v>2.5</v>
      </c>
      <c r="G27" s="206">
        <v>13.4</v>
      </c>
      <c r="H27" s="713">
        <v>6.8</v>
      </c>
      <c r="I27" s="836">
        <v>-6.7</v>
      </c>
      <c r="J27" s="836">
        <v>-88.4</v>
      </c>
      <c r="K27" s="836">
        <v>56.8</v>
      </c>
      <c r="L27" s="20"/>
    </row>
    <row r="28" spans="1:12" ht="15" customHeight="1">
      <c r="A28" s="900" t="s">
        <v>333</v>
      </c>
      <c r="B28" s="108">
        <v>6.6</v>
      </c>
      <c r="C28" s="108">
        <v>8.6999999999999993</v>
      </c>
      <c r="D28" s="109">
        <v>-1.8</v>
      </c>
      <c r="E28" s="109">
        <v>-4.0999999999999996</v>
      </c>
      <c r="F28" s="109">
        <v>2.4</v>
      </c>
      <c r="G28" s="207">
        <v>10.199999999999999</v>
      </c>
      <c r="H28" s="714">
        <v>-5</v>
      </c>
      <c r="I28" s="108">
        <v>-12.8</v>
      </c>
      <c r="J28" s="108">
        <v>-81.900000000000006</v>
      </c>
      <c r="K28" s="108">
        <v>47.9</v>
      </c>
      <c r="L28" s="20"/>
    </row>
    <row r="29" spans="1:12" s="42" customFormat="1">
      <c r="A29" s="1152" t="s">
        <v>1556</v>
      </c>
      <c r="B29" s="183"/>
      <c r="C29" s="183"/>
      <c r="D29" s="183"/>
      <c r="E29" s="183"/>
      <c r="F29" s="183"/>
      <c r="G29" s="183"/>
      <c r="H29" s="183"/>
      <c r="I29" s="786"/>
      <c r="J29" s="1149"/>
      <c r="K29" s="1149"/>
    </row>
    <row r="30" spans="1:12" s="17" customFormat="1" ht="27" customHeight="1">
      <c r="A30" s="1458" t="s">
        <v>1605</v>
      </c>
      <c r="B30" s="1459"/>
      <c r="C30" s="1459"/>
      <c r="D30" s="1459"/>
      <c r="E30" s="1459"/>
      <c r="F30" s="1459"/>
      <c r="G30" s="1459"/>
      <c r="H30" s="1459"/>
      <c r="I30" s="1459"/>
      <c r="J30" s="1459"/>
      <c r="K30" s="1459"/>
    </row>
    <row r="31" spans="1:12" s="182" customFormat="1">
      <c r="A31" s="1151" t="s">
        <v>1557</v>
      </c>
      <c r="B31" s="186"/>
      <c r="C31" s="186"/>
      <c r="D31" s="186"/>
      <c r="E31" s="186"/>
      <c r="F31" s="186"/>
      <c r="G31" s="186"/>
      <c r="H31" s="186"/>
      <c r="I31" s="186"/>
      <c r="J31" s="21"/>
      <c r="K31" s="21"/>
    </row>
    <row r="32" spans="1:12" s="17" customFormat="1" ht="27" customHeight="1">
      <c r="A32" s="1460" t="s">
        <v>1425</v>
      </c>
      <c r="B32" s="1460"/>
      <c r="C32" s="1460"/>
      <c r="D32" s="1460"/>
      <c r="E32" s="1460"/>
      <c r="F32" s="1460"/>
      <c r="G32" s="1460"/>
      <c r="H32" s="1460"/>
      <c r="I32" s="1460"/>
      <c r="J32" s="1460"/>
      <c r="K32" s="1460"/>
    </row>
    <row r="33" spans="1:15" ht="15" customHeight="1">
      <c r="A33" s="15"/>
      <c r="B33" s="15"/>
      <c r="C33" s="15"/>
      <c r="D33" s="15"/>
      <c r="E33" s="15"/>
      <c r="L33" s="20"/>
    </row>
    <row r="34" spans="1:15" ht="15" customHeight="1">
      <c r="A34" s="390" t="s">
        <v>1244</v>
      </c>
      <c r="C34" s="8"/>
      <c r="H34" s="9"/>
      <c r="I34" s="9"/>
      <c r="J34" s="9"/>
      <c r="K34" s="9" t="s">
        <v>230</v>
      </c>
      <c r="L34" s="20"/>
      <c r="O34" s="167" t="s">
        <v>533</v>
      </c>
    </row>
    <row r="35" spans="1:15" ht="15" customHeight="1">
      <c r="A35" s="264" t="s">
        <v>1254</v>
      </c>
      <c r="C35" s="8"/>
      <c r="D35" s="216"/>
      <c r="E35" s="217"/>
      <c r="F35" s="216"/>
      <c r="G35" s="218"/>
      <c r="H35" s="405"/>
      <c r="I35" s="271"/>
      <c r="J35" s="271"/>
      <c r="K35" s="271" t="s">
        <v>1220</v>
      </c>
      <c r="L35" s="20"/>
    </row>
    <row r="36" spans="1:15" ht="15" customHeight="1">
      <c r="A36" s="399" t="s">
        <v>327</v>
      </c>
      <c r="B36" s="401">
        <f>'表紙 '!$A$8-(12-COLUMN())</f>
        <v>2014</v>
      </c>
      <c r="C36" s="401">
        <f>'表紙 '!$A$8-(12-COLUMN())</f>
        <v>2015</v>
      </c>
      <c r="D36" s="401">
        <f>'表紙 '!$A$8-(12-COLUMN())</f>
        <v>2016</v>
      </c>
      <c r="E36" s="401">
        <f>'表紙 '!$A$8-(12-COLUMN())</f>
        <v>2017</v>
      </c>
      <c r="F36" s="401">
        <f>'表紙 '!$A$8-(12-COLUMN())</f>
        <v>2018</v>
      </c>
      <c r="G36" s="401">
        <f>'表紙 '!$A$8-(12-COLUMN())</f>
        <v>2019</v>
      </c>
      <c r="H36" s="401">
        <f>'表紙 '!$A$8-(12-COLUMN())</f>
        <v>2020</v>
      </c>
      <c r="I36" s="401">
        <f>'表紙 '!$A$8-(12-COLUMN())</f>
        <v>2021</v>
      </c>
      <c r="J36" s="401">
        <f>'表紙 '!$A$8-(12-COLUMN())</f>
        <v>2022</v>
      </c>
      <c r="K36" s="401">
        <f>'表紙 '!$A$8-(12-COLUMN())</f>
        <v>2023</v>
      </c>
      <c r="L36" s="20"/>
    </row>
    <row r="37" spans="1:15" ht="15" customHeight="1">
      <c r="A37" s="402" t="s">
        <v>328</v>
      </c>
      <c r="B37" s="110">
        <v>1913.91</v>
      </c>
      <c r="C37" s="110">
        <v>1920.51</v>
      </c>
      <c r="D37" s="110">
        <v>1924</v>
      </c>
      <c r="E37" s="111">
        <v>1928</v>
      </c>
      <c r="F37" s="110">
        <v>1929</v>
      </c>
      <c r="G37" s="208">
        <v>1932</v>
      </c>
      <c r="H37" s="211">
        <v>1934.16</v>
      </c>
      <c r="I37" s="532">
        <v>1934.46</v>
      </c>
      <c r="J37" s="949">
        <v>1934.63</v>
      </c>
      <c r="K37" s="110">
        <v>1940.43</v>
      </c>
      <c r="L37" s="20"/>
    </row>
    <row r="38" spans="1:15" ht="15" customHeight="1">
      <c r="A38" s="403" t="s">
        <v>329</v>
      </c>
      <c r="B38" s="172">
        <v>4400.2879999999996</v>
      </c>
      <c r="C38" s="172">
        <v>4400.2879999999996</v>
      </c>
      <c r="D38" s="172">
        <v>4400</v>
      </c>
      <c r="E38" s="715">
        <v>4400</v>
      </c>
      <c r="F38" s="172">
        <v>4825</v>
      </c>
      <c r="G38" s="209">
        <v>4565</v>
      </c>
      <c r="H38" s="212">
        <v>4564.7</v>
      </c>
      <c r="I38" s="716">
        <v>4564.7</v>
      </c>
      <c r="J38" s="950">
        <v>4564.7</v>
      </c>
      <c r="K38" s="172">
        <v>4564.7</v>
      </c>
      <c r="L38" s="20"/>
    </row>
    <row r="39" spans="1:15" ht="15" customHeight="1">
      <c r="A39" s="403" t="s">
        <v>330</v>
      </c>
      <c r="B39" s="172">
        <v>1746</v>
      </c>
      <c r="C39" s="172">
        <v>1746</v>
      </c>
      <c r="D39" s="172">
        <v>1746</v>
      </c>
      <c r="E39" s="715">
        <v>1746</v>
      </c>
      <c r="F39" s="172">
        <v>1746</v>
      </c>
      <c r="G39" s="209">
        <v>1746</v>
      </c>
      <c r="H39" s="212">
        <v>1746</v>
      </c>
      <c r="I39" s="716">
        <v>1746</v>
      </c>
      <c r="J39" s="950">
        <v>1746</v>
      </c>
      <c r="K39" s="172">
        <v>1746</v>
      </c>
      <c r="L39" s="20"/>
    </row>
    <row r="40" spans="1:15" ht="15" customHeight="1">
      <c r="A40" s="404" t="s">
        <v>1272</v>
      </c>
      <c r="B40" s="156">
        <v>7.6</v>
      </c>
      <c r="C40" s="156">
        <v>7.6</v>
      </c>
      <c r="D40" s="156">
        <v>4</v>
      </c>
      <c r="E40" s="157">
        <v>4</v>
      </c>
      <c r="F40" s="173">
        <v>4</v>
      </c>
      <c r="G40" s="210">
        <v>4</v>
      </c>
      <c r="H40" s="213">
        <v>4</v>
      </c>
      <c r="I40" s="717">
        <v>4</v>
      </c>
      <c r="J40" s="951">
        <v>4</v>
      </c>
      <c r="K40" s="173">
        <v>4</v>
      </c>
      <c r="L40" s="20"/>
    </row>
    <row r="41" spans="1:15" ht="15" customHeight="1">
      <c r="A41" s="399" t="s">
        <v>331</v>
      </c>
      <c r="B41" s="952">
        <v>8067.7979999999998</v>
      </c>
      <c r="C41" s="952">
        <v>8074.3980000000001</v>
      </c>
      <c r="D41" s="952">
        <v>8074</v>
      </c>
      <c r="E41" s="952">
        <v>8078</v>
      </c>
      <c r="F41" s="952">
        <v>8503</v>
      </c>
      <c r="G41" s="952">
        <v>8246.9480000000003</v>
      </c>
      <c r="H41" s="952">
        <v>8249</v>
      </c>
      <c r="I41" s="952">
        <v>8249.16</v>
      </c>
      <c r="J41" s="952">
        <v>8249</v>
      </c>
      <c r="K41" s="952">
        <v>8255.130000000001</v>
      </c>
      <c r="L41" s="20"/>
    </row>
    <row r="42" spans="1:15" ht="15" customHeight="1">
      <c r="A42" s="15"/>
      <c r="B42" s="15"/>
      <c r="C42" s="15"/>
      <c r="D42" s="15"/>
      <c r="E42" s="15"/>
      <c r="L42" s="20"/>
    </row>
    <row r="43" spans="1:15" ht="15" customHeight="1">
      <c r="A43" s="87" t="s">
        <v>552</v>
      </c>
      <c r="E43" s="1"/>
      <c r="G43" s="9"/>
      <c r="H43" s="9"/>
      <c r="J43" s="9"/>
      <c r="K43" s="9" t="s">
        <v>1221</v>
      </c>
      <c r="L43" s="20"/>
    </row>
    <row r="44" spans="1:15" ht="15" customHeight="1">
      <c r="A44" s="835" t="s">
        <v>757</v>
      </c>
      <c r="E44" s="215"/>
      <c r="G44" s="9"/>
      <c r="H44" s="271"/>
      <c r="J44" s="271"/>
      <c r="K44" s="271" t="s">
        <v>553</v>
      </c>
      <c r="L44" s="20"/>
    </row>
    <row r="45" spans="1:15" ht="15" customHeight="1">
      <c r="A45" s="956" t="s">
        <v>327</v>
      </c>
      <c r="B45" s="401">
        <f>'表紙 '!$A$8-(12-COLUMN())</f>
        <v>2014</v>
      </c>
      <c r="C45" s="401">
        <f>'表紙 '!$A$8-(12-COLUMN())</f>
        <v>2015</v>
      </c>
      <c r="D45" s="401">
        <f>'表紙 '!$A$8-(12-COLUMN())</f>
        <v>2016</v>
      </c>
      <c r="E45" s="401">
        <f>'表紙 '!$A$8-(12-COLUMN())</f>
        <v>2017</v>
      </c>
      <c r="F45" s="401">
        <f>'表紙 '!$A$8-(12-COLUMN())</f>
        <v>2018</v>
      </c>
      <c r="G45" s="401">
        <f>'表紙 '!$A$8-(12-COLUMN())</f>
        <v>2019</v>
      </c>
      <c r="H45" s="401">
        <f>'表紙 '!$A$8-(12-COLUMN())</f>
        <v>2020</v>
      </c>
      <c r="I45" s="401">
        <f>'表紙 '!$A$8-(12-COLUMN())</f>
        <v>2021</v>
      </c>
      <c r="J45" s="401">
        <f>'表紙 '!$A$8-(12-COLUMN())</f>
        <v>2022</v>
      </c>
      <c r="K45" s="401">
        <f>'表紙 '!$A$8-(12-COLUMN())</f>
        <v>2023</v>
      </c>
      <c r="L45" s="20"/>
    </row>
    <row r="46" spans="1:15" ht="15" customHeight="1">
      <c r="A46" s="787" t="s">
        <v>589</v>
      </c>
      <c r="B46" s="106">
        <v>27.900000000000002</v>
      </c>
      <c r="C46" s="106">
        <v>27.5</v>
      </c>
      <c r="D46" s="107">
        <v>28.099999999999998</v>
      </c>
      <c r="E46" s="106">
        <v>28.7</v>
      </c>
      <c r="F46" s="830">
        <v>26.1</v>
      </c>
      <c r="G46" s="106">
        <v>25.1</v>
      </c>
      <c r="H46" s="713">
        <v>25.9</v>
      </c>
      <c r="I46" s="106">
        <v>28.1</v>
      </c>
      <c r="J46" s="106">
        <v>26.3</v>
      </c>
      <c r="K46" s="106">
        <v>24.2</v>
      </c>
      <c r="L46" s="202"/>
    </row>
    <row r="47" spans="1:15" ht="15" customHeight="1">
      <c r="A47" s="788" t="s">
        <v>590</v>
      </c>
      <c r="B47" s="108">
        <v>2.2000000000000002</v>
      </c>
      <c r="C47" s="108">
        <v>2</v>
      </c>
      <c r="D47" s="109">
        <v>1.9</v>
      </c>
      <c r="E47" s="108">
        <v>3</v>
      </c>
      <c r="F47" s="831">
        <v>4.3</v>
      </c>
      <c r="G47" s="108">
        <v>6.5</v>
      </c>
      <c r="H47" s="714">
        <v>6.6</v>
      </c>
      <c r="I47" s="108">
        <v>8.1</v>
      </c>
      <c r="J47" s="108">
        <v>6.4</v>
      </c>
      <c r="K47" s="108">
        <v>3.8</v>
      </c>
      <c r="L47" s="20"/>
    </row>
    <row r="48" spans="1:15" ht="15" customHeight="1">
      <c r="A48" s="956" t="s">
        <v>758</v>
      </c>
      <c r="B48" s="832">
        <v>30.1</v>
      </c>
      <c r="C48" s="832">
        <v>29.5</v>
      </c>
      <c r="D48" s="833">
        <v>29.999999999999996</v>
      </c>
      <c r="E48" s="832">
        <v>31.7</v>
      </c>
      <c r="F48" s="834">
        <v>30.400000000000002</v>
      </c>
      <c r="G48" s="832">
        <v>31.6</v>
      </c>
      <c r="H48" s="832">
        <v>32.6</v>
      </c>
      <c r="I48" s="832">
        <v>36.200000000000003</v>
      </c>
      <c r="J48" s="832">
        <v>32.700000000000003</v>
      </c>
      <c r="K48" s="832">
        <v>28</v>
      </c>
      <c r="L48" s="20"/>
    </row>
    <row r="49" spans="1:12" ht="15" customHeight="1">
      <c r="A49" s="76" t="s">
        <v>1285</v>
      </c>
      <c r="B49" s="1101"/>
      <c r="C49" s="1101"/>
      <c r="D49" s="1101"/>
      <c r="E49" s="1101"/>
      <c r="F49" s="1101"/>
      <c r="G49" s="1101"/>
      <c r="H49" s="1101"/>
      <c r="I49" s="1101"/>
      <c r="J49" s="1101"/>
      <c r="K49" s="786"/>
      <c r="L49" s="20"/>
    </row>
    <row r="50" spans="1:12" ht="15" customHeight="1">
      <c r="A50" s="246" t="s">
        <v>1286</v>
      </c>
      <c r="B50" s="1101"/>
      <c r="C50" s="1101"/>
      <c r="D50" s="1101"/>
      <c r="E50" s="1101"/>
      <c r="F50" s="1101"/>
      <c r="G50" s="1101"/>
      <c r="H50" s="1101"/>
      <c r="I50" s="1101"/>
      <c r="J50" s="1101"/>
      <c r="K50" s="786"/>
      <c r="L50" s="20"/>
    </row>
    <row r="51" spans="1:12" ht="15" customHeight="1">
      <c r="B51" s="24"/>
      <c r="E51" s="1"/>
      <c r="J51" s="38"/>
      <c r="K51" s="38"/>
      <c r="L51" s="20"/>
    </row>
    <row r="52" spans="1:12" ht="15" customHeight="1">
      <c r="A52" s="390" t="s">
        <v>1206</v>
      </c>
      <c r="B52" s="15"/>
      <c r="D52" s="15"/>
      <c r="E52" s="13"/>
      <c r="G52" s="9"/>
      <c r="H52" s="9"/>
      <c r="J52" s="9"/>
      <c r="K52" s="9" t="s">
        <v>1222</v>
      </c>
      <c r="L52" s="20"/>
    </row>
    <row r="53" spans="1:12" ht="15" customHeight="1">
      <c r="A53" s="264" t="s">
        <v>759</v>
      </c>
      <c r="B53" s="15"/>
      <c r="C53" s="15"/>
      <c r="D53" s="15"/>
      <c r="E53" s="214"/>
      <c r="G53" s="9"/>
      <c r="H53" s="271"/>
      <c r="J53" s="271"/>
      <c r="K53" s="271" t="s">
        <v>760</v>
      </c>
      <c r="L53" s="20"/>
    </row>
    <row r="54" spans="1:12">
      <c r="A54" s="956" t="s">
        <v>327</v>
      </c>
      <c r="B54" s="401">
        <f>'表紙 '!$A$8-(12-COLUMN())</f>
        <v>2014</v>
      </c>
      <c r="C54" s="401">
        <f>'表紙 '!$A$8-(12-COLUMN())</f>
        <v>2015</v>
      </c>
      <c r="D54" s="401">
        <f>'表紙 '!$A$8-(12-COLUMN())</f>
        <v>2016</v>
      </c>
      <c r="E54" s="401">
        <f>'表紙 '!$A$8-(12-COLUMN())</f>
        <v>2017</v>
      </c>
      <c r="F54" s="401">
        <f>'表紙 '!$A$8-(12-COLUMN())</f>
        <v>2018</v>
      </c>
      <c r="G54" s="401">
        <f>'表紙 '!$A$8-(12-COLUMN())</f>
        <v>2019</v>
      </c>
      <c r="H54" s="401">
        <f>'表紙 '!$A$8-(12-COLUMN())</f>
        <v>2020</v>
      </c>
      <c r="I54" s="401">
        <f>'表紙 '!$A$8-(12-COLUMN())</f>
        <v>2021</v>
      </c>
      <c r="J54" s="401">
        <f>'表紙 '!$A$8-(12-COLUMN())</f>
        <v>2022</v>
      </c>
      <c r="K54" s="401">
        <f>'表紙 '!$A$8-(12-COLUMN())</f>
        <v>2023</v>
      </c>
      <c r="L54" s="20"/>
    </row>
    <row r="55" spans="1:12">
      <c r="A55" s="956" t="s">
        <v>187</v>
      </c>
      <c r="B55" s="112">
        <v>4956</v>
      </c>
      <c r="C55" s="112">
        <v>4997</v>
      </c>
      <c r="D55" s="113">
        <v>5010</v>
      </c>
      <c r="E55" s="113">
        <v>5229</v>
      </c>
      <c r="F55" s="113">
        <v>5278</v>
      </c>
      <c r="G55" s="112">
        <v>5325</v>
      </c>
      <c r="H55" s="718">
        <v>2801</v>
      </c>
      <c r="I55" s="112">
        <v>2761</v>
      </c>
      <c r="J55" s="112">
        <v>2700</v>
      </c>
      <c r="K55" s="112">
        <v>2601</v>
      </c>
      <c r="L55" s="20"/>
    </row>
    <row r="56" spans="1:12">
      <c r="A56" s="76" t="s">
        <v>761</v>
      </c>
      <c r="E56" s="1"/>
      <c r="J56" s="38"/>
      <c r="K56" s="38"/>
      <c r="L56" s="20"/>
    </row>
    <row r="57" spans="1:12">
      <c r="A57" s="246" t="s">
        <v>762</v>
      </c>
      <c r="E57" s="1"/>
      <c r="J57" s="38"/>
      <c r="K57" s="38"/>
      <c r="L57" s="20"/>
    </row>
    <row r="58" spans="1:12">
      <c r="A58" s="25"/>
      <c r="L58" s="20"/>
    </row>
    <row r="59" spans="1:12">
      <c r="A59" s="25"/>
      <c r="L59" s="20"/>
    </row>
    <row r="60" spans="1:12">
      <c r="A60" s="26"/>
      <c r="L60" s="20"/>
    </row>
    <row r="61" spans="1:12">
      <c r="A61" s="26"/>
      <c r="L61" s="20"/>
    </row>
    <row r="62" spans="1:12">
      <c r="A62" s="27"/>
      <c r="L62" s="20"/>
    </row>
    <row r="63" spans="1:12">
      <c r="A63" s="26"/>
    </row>
    <row r="64" spans="1:12">
      <c r="A64" s="16"/>
    </row>
    <row r="65" spans="1:1">
      <c r="A65" s="16"/>
    </row>
    <row r="66" spans="1:1">
      <c r="A66" s="16"/>
    </row>
    <row r="67" spans="1:1">
      <c r="A67" s="16"/>
    </row>
    <row r="68" spans="1:1">
      <c r="A68" s="16"/>
    </row>
    <row r="69" spans="1:1">
      <c r="A69" s="16"/>
    </row>
    <row r="70" spans="1:1">
      <c r="A70" s="16"/>
    </row>
    <row r="71" spans="1:1">
      <c r="A71" s="16"/>
    </row>
    <row r="72" spans="1:1">
      <c r="A72" s="16"/>
    </row>
    <row r="73" spans="1:1">
      <c r="A73" s="16"/>
    </row>
    <row r="74" spans="1:1">
      <c r="A74" s="16"/>
    </row>
    <row r="75" spans="1:1">
      <c r="A75" s="16"/>
    </row>
    <row r="76" spans="1:1">
      <c r="A76" s="16"/>
    </row>
    <row r="77" spans="1:1">
      <c r="A77" s="16"/>
    </row>
    <row r="78" spans="1:1">
      <c r="A78" s="16"/>
    </row>
    <row r="79" spans="1:1">
      <c r="A79" s="16"/>
    </row>
    <row r="80" spans="1:1">
      <c r="A80" s="16"/>
    </row>
    <row r="81" spans="1:1">
      <c r="A81" s="16"/>
    </row>
    <row r="82" spans="1:1">
      <c r="A82" s="16"/>
    </row>
    <row r="83" spans="1:1">
      <c r="A83" s="16"/>
    </row>
    <row r="84" spans="1:1">
      <c r="A84" s="16"/>
    </row>
    <row r="85" spans="1:1">
      <c r="A85" s="16"/>
    </row>
    <row r="86" spans="1:1">
      <c r="A86" s="16"/>
    </row>
    <row r="87" spans="1:1">
      <c r="A87" s="16"/>
    </row>
    <row r="88" spans="1:1">
      <c r="A88" s="16"/>
    </row>
    <row r="89" spans="1:1">
      <c r="A89" s="16"/>
    </row>
    <row r="90" spans="1:1">
      <c r="A90" s="16"/>
    </row>
    <row r="91" spans="1:1">
      <c r="A91" s="16"/>
    </row>
    <row r="92" spans="1:1">
      <c r="A92" s="16"/>
    </row>
    <row r="93" spans="1:1">
      <c r="A93" s="16"/>
    </row>
    <row r="94" spans="1:1">
      <c r="A94" s="16"/>
    </row>
    <row r="95" spans="1:1">
      <c r="A95" s="16"/>
    </row>
    <row r="96" spans="1:1">
      <c r="A96" s="16"/>
    </row>
    <row r="97" spans="1:1">
      <c r="A97" s="16"/>
    </row>
    <row r="98" spans="1:1">
      <c r="A98" s="16"/>
    </row>
    <row r="99" spans="1:1">
      <c r="A99" s="16"/>
    </row>
    <row r="100" spans="1:1">
      <c r="A100" s="16"/>
    </row>
    <row r="101" spans="1:1">
      <c r="A101" s="16"/>
    </row>
    <row r="102" spans="1:1">
      <c r="A102" s="16"/>
    </row>
    <row r="103" spans="1:1">
      <c r="A103" s="16"/>
    </row>
    <row r="104" spans="1:1">
      <c r="A104" s="16"/>
    </row>
    <row r="105" spans="1:1">
      <c r="A105" s="16"/>
    </row>
    <row r="106" spans="1:1">
      <c r="A106" s="16"/>
    </row>
    <row r="107" spans="1:1">
      <c r="A107" s="16"/>
    </row>
    <row r="108" spans="1:1">
      <c r="A108" s="16"/>
    </row>
    <row r="109" spans="1:1">
      <c r="A109" s="16"/>
    </row>
    <row r="110" spans="1:1">
      <c r="A110" s="16"/>
    </row>
    <row r="111" spans="1:1">
      <c r="A111" s="16"/>
    </row>
    <row r="112" spans="1:1">
      <c r="A112" s="16"/>
    </row>
    <row r="113" spans="1:1">
      <c r="A113" s="16"/>
    </row>
    <row r="114" spans="1:1">
      <c r="A114" s="16"/>
    </row>
    <row r="115" spans="1:1">
      <c r="A115" s="16"/>
    </row>
    <row r="116" spans="1:1">
      <c r="A116" s="16"/>
    </row>
    <row r="117" spans="1:1">
      <c r="A117" s="16"/>
    </row>
    <row r="118" spans="1:1">
      <c r="A118" s="16"/>
    </row>
    <row r="119" spans="1:1">
      <c r="A119" s="16"/>
    </row>
    <row r="120" spans="1:1">
      <c r="A120" s="16"/>
    </row>
    <row r="121" spans="1:1">
      <c r="A121" s="16"/>
    </row>
    <row r="122" spans="1:1">
      <c r="A122" s="16"/>
    </row>
    <row r="123" spans="1:1">
      <c r="A123" s="16"/>
    </row>
    <row r="124" spans="1:1">
      <c r="A124" s="16"/>
    </row>
    <row r="125" spans="1:1">
      <c r="A125" s="16"/>
    </row>
    <row r="126" spans="1:1">
      <c r="A126" s="16"/>
    </row>
    <row r="127" spans="1:1">
      <c r="A127" s="16"/>
    </row>
    <row r="128" spans="1:1">
      <c r="A128" s="16"/>
    </row>
    <row r="129" spans="1:1">
      <c r="A129" s="16"/>
    </row>
    <row r="130" spans="1:1">
      <c r="A130" s="16"/>
    </row>
    <row r="131" spans="1:1">
      <c r="A131" s="16"/>
    </row>
    <row r="132" spans="1:1">
      <c r="A132" s="16"/>
    </row>
    <row r="133" spans="1:1">
      <c r="A133" s="16"/>
    </row>
    <row r="134" spans="1:1">
      <c r="A134" s="16"/>
    </row>
    <row r="135" spans="1:1">
      <c r="A135" s="16"/>
    </row>
    <row r="136" spans="1:1">
      <c r="A136" s="16"/>
    </row>
    <row r="137" spans="1:1">
      <c r="A137" s="16"/>
    </row>
    <row r="138" spans="1:1">
      <c r="A138" s="16"/>
    </row>
    <row r="139" spans="1:1">
      <c r="A139" s="16"/>
    </row>
    <row r="140" spans="1:1">
      <c r="A140" s="16"/>
    </row>
    <row r="141" spans="1:1">
      <c r="A141" s="16"/>
    </row>
    <row r="142" spans="1:1">
      <c r="A142" s="16"/>
    </row>
    <row r="143" spans="1:1">
      <c r="A143" s="16"/>
    </row>
    <row r="144" spans="1:1">
      <c r="A144" s="16"/>
    </row>
    <row r="145" spans="1:1">
      <c r="A145" s="16"/>
    </row>
    <row r="146" spans="1:1">
      <c r="A146" s="16"/>
    </row>
    <row r="147" spans="1:1">
      <c r="A147" s="16"/>
    </row>
    <row r="148" spans="1:1">
      <c r="A148" s="16"/>
    </row>
    <row r="149" spans="1:1">
      <c r="A149" s="16"/>
    </row>
    <row r="150" spans="1:1">
      <c r="A150" s="16"/>
    </row>
    <row r="151" spans="1:1">
      <c r="A151" s="16"/>
    </row>
    <row r="152" spans="1:1">
      <c r="A152" s="16"/>
    </row>
    <row r="153" spans="1:1">
      <c r="A153" s="16"/>
    </row>
    <row r="154" spans="1:1">
      <c r="A154" s="16"/>
    </row>
    <row r="155" spans="1:1">
      <c r="A155" s="16"/>
    </row>
    <row r="156" spans="1:1">
      <c r="A156" s="16"/>
    </row>
    <row r="157" spans="1:1">
      <c r="A157" s="16"/>
    </row>
    <row r="158" spans="1:1">
      <c r="A158" s="16"/>
    </row>
    <row r="159" spans="1:1">
      <c r="A159" s="16"/>
    </row>
    <row r="160" spans="1:1">
      <c r="A160" s="16"/>
    </row>
    <row r="161" spans="1:1">
      <c r="A161" s="16"/>
    </row>
    <row r="162" spans="1:1">
      <c r="A162" s="16"/>
    </row>
    <row r="163" spans="1:1">
      <c r="A163" s="16"/>
    </row>
    <row r="164" spans="1:1">
      <c r="A164" s="16"/>
    </row>
    <row r="165" spans="1:1">
      <c r="A165" s="16"/>
    </row>
    <row r="166" spans="1:1">
      <c r="A166" s="16"/>
    </row>
    <row r="167" spans="1:1">
      <c r="A167" s="16"/>
    </row>
    <row r="168" spans="1:1">
      <c r="A168" s="16"/>
    </row>
    <row r="169" spans="1:1">
      <c r="A169" s="16"/>
    </row>
    <row r="170" spans="1:1">
      <c r="A170" s="16"/>
    </row>
    <row r="171" spans="1:1">
      <c r="A171" s="16"/>
    </row>
    <row r="172" spans="1:1">
      <c r="A172" s="16"/>
    </row>
    <row r="173" spans="1:1">
      <c r="A173" s="16"/>
    </row>
    <row r="174" spans="1:1">
      <c r="A174" s="16"/>
    </row>
    <row r="175" spans="1:1">
      <c r="A175" s="16"/>
    </row>
    <row r="176" spans="1:1">
      <c r="A176" s="16"/>
    </row>
    <row r="177" spans="1:1">
      <c r="A177" s="16"/>
    </row>
    <row r="178" spans="1:1">
      <c r="A178" s="16"/>
    </row>
    <row r="179" spans="1:1">
      <c r="A179" s="16"/>
    </row>
    <row r="180" spans="1:1">
      <c r="A180" s="16"/>
    </row>
    <row r="181" spans="1:1">
      <c r="A181" s="16"/>
    </row>
    <row r="182" spans="1:1">
      <c r="A182" s="16"/>
    </row>
    <row r="183" spans="1:1">
      <c r="A183" s="16"/>
    </row>
    <row r="184" spans="1:1">
      <c r="A184" s="16"/>
    </row>
    <row r="185" spans="1:1">
      <c r="A185" s="16"/>
    </row>
    <row r="186" spans="1:1">
      <c r="A186" s="16"/>
    </row>
    <row r="187" spans="1:1">
      <c r="A187" s="16"/>
    </row>
    <row r="188" spans="1:1">
      <c r="A188" s="16"/>
    </row>
    <row r="189" spans="1:1">
      <c r="A189" s="16"/>
    </row>
    <row r="190" spans="1:1">
      <c r="A190" s="16"/>
    </row>
    <row r="191" spans="1:1">
      <c r="A191" s="16"/>
    </row>
    <row r="192" spans="1:1">
      <c r="A192" s="16"/>
    </row>
    <row r="193" spans="1:1">
      <c r="A193" s="16"/>
    </row>
    <row r="194" spans="1:1">
      <c r="A194" s="16"/>
    </row>
    <row r="195" spans="1:1">
      <c r="A195" s="16"/>
    </row>
    <row r="196" spans="1:1">
      <c r="A196" s="16"/>
    </row>
    <row r="197" spans="1:1">
      <c r="A197" s="16"/>
    </row>
    <row r="198" spans="1:1">
      <c r="A198" s="16"/>
    </row>
    <row r="199" spans="1:1">
      <c r="A199" s="16"/>
    </row>
    <row r="200" spans="1:1">
      <c r="A200" s="16"/>
    </row>
    <row r="201" spans="1:1">
      <c r="A201" s="16"/>
    </row>
    <row r="202" spans="1:1">
      <c r="A202" s="16"/>
    </row>
    <row r="203" spans="1:1">
      <c r="A203" s="16"/>
    </row>
    <row r="204" spans="1:1">
      <c r="A204" s="16"/>
    </row>
    <row r="205" spans="1:1">
      <c r="A205" s="16"/>
    </row>
    <row r="206" spans="1:1">
      <c r="A206" s="16"/>
    </row>
    <row r="207" spans="1:1">
      <c r="A207" s="16"/>
    </row>
    <row r="208" spans="1:1">
      <c r="A208" s="16"/>
    </row>
    <row r="209" spans="1:1">
      <c r="A209" s="16"/>
    </row>
    <row r="210" spans="1:1">
      <c r="A210" s="16"/>
    </row>
    <row r="211" spans="1:1">
      <c r="A211" s="16"/>
    </row>
    <row r="212" spans="1:1">
      <c r="A212" s="16"/>
    </row>
    <row r="213" spans="1:1">
      <c r="A213" s="16"/>
    </row>
    <row r="214" spans="1:1">
      <c r="A214" s="16"/>
    </row>
    <row r="215" spans="1:1">
      <c r="A215" s="16"/>
    </row>
    <row r="216" spans="1:1">
      <c r="A216" s="16"/>
    </row>
    <row r="217" spans="1:1">
      <c r="A217" s="16"/>
    </row>
    <row r="218" spans="1:1">
      <c r="A218" s="16"/>
    </row>
  </sheetData>
  <mergeCells count="4">
    <mergeCell ref="A30:K30"/>
    <mergeCell ref="A32:K32"/>
    <mergeCell ref="A9:K9"/>
    <mergeCell ref="A10:K10"/>
  </mergeCells>
  <phoneticPr fontId="12"/>
  <printOptions gridLinesSet="0"/>
  <pageMargins left="0.70866141732283472" right="0.39370078740157483" top="0.59055118110236227" bottom="0.39370078740157483" header="0.51181102362204722" footer="0.31496062992125984"/>
  <pageSetup paperSize="9" scale="83" orientation="portrait" r:id="rId1"/>
  <headerFooter scaleWithDoc="0" alignWithMargins="0">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8"/>
  <sheetViews>
    <sheetView zoomScaleNormal="100" workbookViewId="0"/>
  </sheetViews>
  <sheetFormatPr defaultRowHeight="13.5"/>
  <cols>
    <col min="1" max="2" width="10.875" style="17" customWidth="1"/>
    <col min="3" max="12" width="8.75" style="17" customWidth="1"/>
    <col min="13" max="16384" width="9" style="17"/>
  </cols>
  <sheetData>
    <row r="1" spans="1:15" s="1" customFormat="1" ht="17.25" customHeight="1">
      <c r="A1" s="393" t="s">
        <v>153</v>
      </c>
      <c r="B1" s="393"/>
    </row>
    <row r="2" spans="1:15" s="1" customFormat="1" ht="15" customHeight="1">
      <c r="A2" s="927" t="s">
        <v>2</v>
      </c>
      <c r="B2" s="927"/>
    </row>
    <row r="3" spans="1:15" s="1" customFormat="1" ht="15" customHeight="1">
      <c r="A3" s="64"/>
      <c r="B3" s="64"/>
    </row>
    <row r="4" spans="1:15" s="1" customFormat="1" ht="16.5" customHeight="1">
      <c r="A4" s="1027" t="s">
        <v>607</v>
      </c>
      <c r="B4" s="1027"/>
      <c r="K4" s="300"/>
      <c r="L4" s="300" t="s">
        <v>1223</v>
      </c>
      <c r="M4" s="20"/>
      <c r="N4" s="20"/>
    </row>
    <row r="5" spans="1:15" s="1" customFormat="1" ht="15" customHeight="1">
      <c r="A5" s="261" t="s">
        <v>396</v>
      </c>
      <c r="B5" s="261"/>
      <c r="F5" s="238"/>
      <c r="G5" s="239"/>
      <c r="K5" s="61"/>
      <c r="L5" s="61" t="s">
        <v>524</v>
      </c>
      <c r="M5" s="20"/>
      <c r="N5" s="20"/>
    </row>
    <row r="6" spans="1:15" s="1" customFormat="1" ht="15" customHeight="1">
      <c r="A6" s="1463" t="s">
        <v>327</v>
      </c>
      <c r="B6" s="1477"/>
      <c r="C6" s="400">
        <f>'表紙 '!$A$8-(13-COLUMN())</f>
        <v>2014</v>
      </c>
      <c r="D6" s="400">
        <f>'表紙 '!$A$8-(13-COLUMN())</f>
        <v>2015</v>
      </c>
      <c r="E6" s="400">
        <f>'表紙 '!$A$8-(13-COLUMN())</f>
        <v>2016</v>
      </c>
      <c r="F6" s="400">
        <f>'表紙 '!$A$8-(13-COLUMN())</f>
        <v>2017</v>
      </c>
      <c r="G6" s="400">
        <f>'表紙 '!$A$8-(13-COLUMN())</f>
        <v>2018</v>
      </c>
      <c r="H6" s="400">
        <f>'表紙 '!$A$8-(13-COLUMN())</f>
        <v>2019</v>
      </c>
      <c r="I6" s="400">
        <f>'表紙 '!$A$8-(13-COLUMN())</f>
        <v>2020</v>
      </c>
      <c r="J6" s="400">
        <f>'表紙 '!$A$8-(13-COLUMN())</f>
        <v>2021</v>
      </c>
      <c r="K6" s="400">
        <f>'表紙 '!$A$8-(13-COLUMN())</f>
        <v>2022</v>
      </c>
      <c r="L6" s="400">
        <f>'表紙 '!$A$8-(13-COLUMN())</f>
        <v>2023</v>
      </c>
      <c r="M6" s="20"/>
    </row>
    <row r="7" spans="1:15" s="1" customFormat="1" ht="16.5" customHeight="1">
      <c r="A7" s="1389" t="s">
        <v>589</v>
      </c>
      <c r="B7" s="1390"/>
      <c r="C7" s="131">
        <v>27884</v>
      </c>
      <c r="D7" s="131">
        <v>27518</v>
      </c>
      <c r="E7" s="131">
        <v>28104</v>
      </c>
      <c r="F7" s="131">
        <v>28663</v>
      </c>
      <c r="G7" s="131">
        <v>26060</v>
      </c>
      <c r="H7" s="131">
        <v>25054</v>
      </c>
      <c r="I7" s="131">
        <v>25940</v>
      </c>
      <c r="J7" s="131">
        <v>28085</v>
      </c>
      <c r="K7" s="131">
        <v>26273</v>
      </c>
      <c r="L7" s="136">
        <v>24217</v>
      </c>
      <c r="M7" s="20"/>
      <c r="O7" s="167"/>
    </row>
    <row r="8" spans="1:15" s="1" customFormat="1" ht="16.5" customHeight="1">
      <c r="A8" s="1478" t="s">
        <v>594</v>
      </c>
      <c r="B8" s="1479"/>
      <c r="C8" s="877">
        <v>8324</v>
      </c>
      <c r="D8" s="877">
        <v>8102</v>
      </c>
      <c r="E8" s="878">
        <v>8233</v>
      </c>
      <c r="F8" s="877">
        <v>8480</v>
      </c>
      <c r="G8" s="878">
        <v>8069</v>
      </c>
      <c r="H8" s="879">
        <v>7909</v>
      </c>
      <c r="I8" s="1060">
        <v>8254</v>
      </c>
      <c r="J8" s="877">
        <v>8186</v>
      </c>
      <c r="K8" s="877">
        <v>7773</v>
      </c>
      <c r="L8" s="877">
        <v>7461</v>
      </c>
      <c r="M8" s="202"/>
    </row>
    <row r="9" spans="1:15" s="1" customFormat="1" ht="16.5" customHeight="1">
      <c r="A9" s="1480" t="s">
        <v>595</v>
      </c>
      <c r="B9" s="1481"/>
      <c r="C9" s="877">
        <v>19560</v>
      </c>
      <c r="D9" s="877">
        <v>19416</v>
      </c>
      <c r="E9" s="877">
        <v>19871</v>
      </c>
      <c r="F9" s="877">
        <v>20183</v>
      </c>
      <c r="G9" s="877">
        <v>17991</v>
      </c>
      <c r="H9" s="879">
        <v>17144</v>
      </c>
      <c r="I9" s="877">
        <v>17686</v>
      </c>
      <c r="J9" s="877">
        <v>19899</v>
      </c>
      <c r="K9" s="877">
        <v>18499</v>
      </c>
      <c r="L9" s="877">
        <v>16755</v>
      </c>
      <c r="M9" s="20"/>
    </row>
    <row r="10" spans="1:15" s="1" customFormat="1" ht="16.5" customHeight="1">
      <c r="A10" s="1482" t="s">
        <v>590</v>
      </c>
      <c r="B10" s="1483"/>
      <c r="C10" s="945">
        <v>2229</v>
      </c>
      <c r="D10" s="945">
        <v>1991</v>
      </c>
      <c r="E10" s="945">
        <v>1863</v>
      </c>
      <c r="F10" s="946">
        <v>3020</v>
      </c>
      <c r="G10" s="947">
        <v>4342</v>
      </c>
      <c r="H10" s="947">
        <v>6453</v>
      </c>
      <c r="I10" s="947">
        <v>6620</v>
      </c>
      <c r="J10" s="947">
        <v>8088</v>
      </c>
      <c r="K10" s="947">
        <v>6423</v>
      </c>
      <c r="L10" s="947">
        <v>3788</v>
      </c>
      <c r="M10" s="20"/>
    </row>
    <row r="11" spans="1:15" s="1" customFormat="1" ht="16.5" customHeight="1">
      <c r="A11" s="1463" t="s">
        <v>554</v>
      </c>
      <c r="B11" s="1464"/>
      <c r="C11" s="948">
        <v>30113</v>
      </c>
      <c r="D11" s="948">
        <v>29509</v>
      </c>
      <c r="E11" s="948">
        <v>29966</v>
      </c>
      <c r="F11" s="948">
        <v>31683</v>
      </c>
      <c r="G11" s="948">
        <v>30402</v>
      </c>
      <c r="H11" s="948">
        <v>31506</v>
      </c>
      <c r="I11" s="948">
        <v>32560</v>
      </c>
      <c r="J11" s="948">
        <v>36173</v>
      </c>
      <c r="K11" s="948">
        <v>32696</v>
      </c>
      <c r="L11" s="948">
        <v>28004</v>
      </c>
      <c r="M11" s="20"/>
    </row>
    <row r="12" spans="1:15" s="1" customFormat="1" ht="16.5" customHeight="1">
      <c r="A12" s="76" t="s">
        <v>1285</v>
      </c>
      <c r="B12" s="1102"/>
      <c r="C12" s="1102"/>
      <c r="D12" s="1102"/>
      <c r="E12" s="1102"/>
      <c r="F12" s="1102"/>
      <c r="G12" s="1102"/>
      <c r="H12" s="1102"/>
      <c r="I12" s="1102"/>
      <c r="J12" s="1102"/>
      <c r="K12" s="1103"/>
      <c r="L12" s="38"/>
    </row>
    <row r="13" spans="1:15" s="1" customFormat="1" ht="16.5" customHeight="1">
      <c r="A13" s="246" t="s">
        <v>1287</v>
      </c>
      <c r="B13" s="1102"/>
      <c r="C13" s="1102"/>
      <c r="D13" s="1102"/>
      <c r="E13" s="1102"/>
      <c r="F13" s="1102"/>
      <c r="G13" s="1102"/>
      <c r="H13" s="1102"/>
      <c r="I13" s="1102"/>
      <c r="J13" s="1102"/>
      <c r="K13" s="1103"/>
      <c r="L13" s="38"/>
    </row>
    <row r="14" spans="1:15" ht="15" customHeight="1">
      <c r="C14" s="146"/>
      <c r="D14" s="146"/>
      <c r="E14" s="146"/>
      <c r="F14" s="146"/>
      <c r="G14" s="146"/>
      <c r="H14" s="146"/>
      <c r="I14" s="146"/>
      <c r="J14" s="146"/>
      <c r="M14" s="20"/>
      <c r="N14" s="20"/>
    </row>
    <row r="15" spans="1:15" ht="16.5" customHeight="1">
      <c r="A15" s="1028" t="s">
        <v>596</v>
      </c>
      <c r="B15" s="1028"/>
      <c r="F15" s="32"/>
      <c r="K15" s="280" t="s">
        <v>391</v>
      </c>
      <c r="L15" s="280"/>
    </row>
    <row r="16" spans="1:15" ht="15" customHeight="1">
      <c r="A16" s="262" t="s">
        <v>159</v>
      </c>
      <c r="B16" s="262"/>
      <c r="F16" s="32"/>
      <c r="H16" s="220"/>
      <c r="K16" s="81" t="s">
        <v>320</v>
      </c>
      <c r="L16" s="81"/>
    </row>
    <row r="17" spans="1:13">
      <c r="A17" s="1465" t="s">
        <v>3</v>
      </c>
      <c r="B17" s="1466"/>
      <c r="C17" s="709">
        <v>4</v>
      </c>
      <c r="D17" s="709">
        <v>5</v>
      </c>
      <c r="E17" s="709">
        <v>6</v>
      </c>
      <c r="F17" s="709">
        <v>7</v>
      </c>
      <c r="G17" s="709">
        <v>8</v>
      </c>
      <c r="H17" s="709">
        <v>9</v>
      </c>
      <c r="I17" s="709">
        <v>10</v>
      </c>
      <c r="J17" s="709">
        <v>11</v>
      </c>
      <c r="K17" s="709">
        <v>12</v>
      </c>
    </row>
    <row r="18" spans="1:13">
      <c r="A18" s="1467" t="s">
        <v>763</v>
      </c>
      <c r="B18" s="1468"/>
      <c r="C18" s="409" t="s">
        <v>764</v>
      </c>
      <c r="D18" s="409" t="s">
        <v>765</v>
      </c>
      <c r="E18" s="409" t="s">
        <v>766</v>
      </c>
      <c r="F18" s="409" t="s">
        <v>767</v>
      </c>
      <c r="G18" s="409" t="s">
        <v>768</v>
      </c>
      <c r="H18" s="409" t="s">
        <v>769</v>
      </c>
      <c r="I18" s="409" t="s">
        <v>770</v>
      </c>
      <c r="J18" s="409" t="s">
        <v>18</v>
      </c>
      <c r="K18" s="409" t="s">
        <v>771</v>
      </c>
      <c r="L18" s="781"/>
    </row>
    <row r="19" spans="1:13" s="1" customFormat="1" ht="15" customHeight="1">
      <c r="A19" s="1079"/>
      <c r="B19" s="1077"/>
      <c r="C19" s="733">
        <v>3529</v>
      </c>
      <c r="D19" s="733">
        <v>3613</v>
      </c>
      <c r="E19" s="733">
        <v>4224</v>
      </c>
      <c r="F19" s="733">
        <v>4906</v>
      </c>
      <c r="G19" s="733">
        <v>5070</v>
      </c>
      <c r="H19" s="733">
        <v>4653</v>
      </c>
      <c r="I19" s="733">
        <v>3483</v>
      </c>
      <c r="J19" s="733">
        <v>3968</v>
      </c>
      <c r="K19" s="733">
        <v>5013</v>
      </c>
    </row>
    <row r="20" spans="1:13">
      <c r="A20" s="1081" t="str">
        <f>'表紙 '!A8-1&amp;"年度 "</f>
        <v xml:space="preserve">2023年度 </v>
      </c>
      <c r="B20" s="1080" t="str">
        <f>" FY"&amp;'表紙 '!A8-1</f>
        <v xml:space="preserve"> FY2023</v>
      </c>
      <c r="C20" s="709">
        <v>1</v>
      </c>
      <c r="D20" s="709">
        <v>2</v>
      </c>
      <c r="E20" s="709">
        <v>3</v>
      </c>
    </row>
    <row r="21" spans="1:13">
      <c r="A21" s="1079"/>
      <c r="B21" s="1077"/>
      <c r="C21" s="409" t="s">
        <v>772</v>
      </c>
      <c r="D21" s="409" t="s">
        <v>773</v>
      </c>
      <c r="E21" s="409" t="s">
        <v>774</v>
      </c>
    </row>
    <row r="22" spans="1:13" s="1" customFormat="1" ht="15" customHeight="1">
      <c r="A22" s="1082"/>
      <c r="B22" s="1078"/>
      <c r="C22" s="733">
        <v>4973</v>
      </c>
      <c r="D22" s="733">
        <v>4784</v>
      </c>
      <c r="E22" s="733">
        <v>4470</v>
      </c>
      <c r="F22" s="15"/>
    </row>
    <row r="23" spans="1:13" ht="15" customHeight="1">
      <c r="A23" s="278" t="str">
        <f>"(注)北陸エリアの"&amp;'表紙 '!A8-1&amp;"年度各月の最大電力"</f>
        <v>(注)北陸エリアの2023年度各月の最大電力</v>
      </c>
      <c r="B23" s="278"/>
      <c r="C23" s="35"/>
      <c r="D23" s="35"/>
      <c r="E23" s="35"/>
      <c r="F23" s="35"/>
      <c r="G23" s="1"/>
      <c r="H23" s="35"/>
      <c r="I23" s="35"/>
      <c r="J23" s="35"/>
      <c r="K23" s="35"/>
      <c r="L23" s="35"/>
    </row>
    <row r="24" spans="1:13" ht="15" customHeight="1">
      <c r="A24" s="252" t="str">
        <f>"Note:Maximum load by month during fiscal "&amp;'表紙 '!A8-1&amp;" in Hokuriku region."</f>
        <v>Note:Maximum load by month during fiscal 2023 in Hokuriku region.</v>
      </c>
      <c r="B24" s="252"/>
      <c r="C24" s="35"/>
      <c r="D24" s="35"/>
      <c r="E24" s="35"/>
      <c r="F24" s="35"/>
      <c r="G24" s="35"/>
      <c r="H24" s="35"/>
      <c r="I24" s="35"/>
      <c r="J24" s="35"/>
      <c r="K24" s="35"/>
      <c r="L24" s="35"/>
    </row>
    <row r="25" spans="1:13" ht="15" customHeight="1">
      <c r="A25" s="34"/>
      <c r="B25" s="34"/>
      <c r="C25" s="35"/>
      <c r="D25" s="35"/>
      <c r="E25" s="35"/>
      <c r="F25" s="35"/>
      <c r="G25" s="35"/>
      <c r="H25" s="35"/>
      <c r="I25" s="35"/>
      <c r="J25" s="35"/>
      <c r="K25" s="35"/>
      <c r="L25" s="35"/>
    </row>
    <row r="26" spans="1:13" ht="16.5" customHeight="1">
      <c r="A26" s="1027" t="s">
        <v>597</v>
      </c>
      <c r="B26" s="1027"/>
      <c r="C26" s="1"/>
      <c r="D26" s="1"/>
      <c r="E26" s="1"/>
      <c r="F26" s="28"/>
      <c r="G26" s="1"/>
      <c r="I26" s="1"/>
      <c r="J26" s="28"/>
      <c r="K26" s="300"/>
      <c r="L26" s="300" t="s">
        <v>391</v>
      </c>
    </row>
    <row r="27" spans="1:13" ht="15" customHeight="1">
      <c r="A27" s="252" t="s">
        <v>160</v>
      </c>
      <c r="B27" s="252"/>
      <c r="C27" s="1"/>
      <c r="D27" s="1"/>
      <c r="E27" s="1"/>
      <c r="F27" s="28"/>
      <c r="G27" s="1"/>
      <c r="H27" s="220"/>
      <c r="I27" s="1"/>
      <c r="J27" s="28"/>
      <c r="K27" s="61"/>
      <c r="L27" s="61" t="s">
        <v>17</v>
      </c>
    </row>
    <row r="28" spans="1:13" ht="15" customHeight="1">
      <c r="A28" s="1475" t="s">
        <v>775</v>
      </c>
      <c r="B28" s="1476"/>
      <c r="C28" s="709">
        <v>1</v>
      </c>
      <c r="D28" s="709">
        <v>2</v>
      </c>
      <c r="E28" s="709">
        <v>3</v>
      </c>
      <c r="F28" s="709">
        <v>4</v>
      </c>
      <c r="G28" s="709">
        <v>5</v>
      </c>
      <c r="H28" s="709">
        <v>6</v>
      </c>
      <c r="I28" s="709">
        <v>7</v>
      </c>
      <c r="J28" s="709">
        <v>8</v>
      </c>
      <c r="K28" s="709">
        <v>9</v>
      </c>
      <c r="L28" s="709">
        <v>10</v>
      </c>
    </row>
    <row r="29" spans="1:13" s="23" customFormat="1" ht="15" customHeight="1">
      <c r="A29" s="1469" t="s">
        <v>1589</v>
      </c>
      <c r="B29" s="1470"/>
      <c r="C29" s="1263">
        <v>2988</v>
      </c>
      <c r="D29" s="1263">
        <v>2901</v>
      </c>
      <c r="E29" s="1263">
        <v>2920</v>
      </c>
      <c r="F29" s="1263">
        <v>2956</v>
      </c>
      <c r="G29" s="1263">
        <v>2971</v>
      </c>
      <c r="H29" s="1263">
        <v>3011</v>
      </c>
      <c r="I29" s="1263">
        <v>3062</v>
      </c>
      <c r="J29" s="1263">
        <v>3418</v>
      </c>
      <c r="K29" s="1263">
        <v>4157</v>
      </c>
      <c r="L29" s="733">
        <v>4672</v>
      </c>
      <c r="M29" s="202"/>
    </row>
    <row r="30" spans="1:13" s="23" customFormat="1" ht="15" customHeight="1">
      <c r="A30" s="1471"/>
      <c r="B30" s="1472"/>
      <c r="C30" s="709">
        <v>11</v>
      </c>
      <c r="D30" s="709">
        <v>12</v>
      </c>
      <c r="E30" s="410">
        <v>13</v>
      </c>
      <c r="F30" s="410">
        <v>14</v>
      </c>
      <c r="G30" s="410">
        <v>15</v>
      </c>
      <c r="H30" s="410">
        <v>16</v>
      </c>
      <c r="I30" s="410">
        <v>17</v>
      </c>
      <c r="J30" s="410">
        <v>18</v>
      </c>
      <c r="K30" s="410">
        <v>19</v>
      </c>
      <c r="L30" s="410">
        <v>20</v>
      </c>
    </row>
    <row r="31" spans="1:13" s="23" customFormat="1" ht="15" customHeight="1">
      <c r="A31" s="1471"/>
      <c r="B31" s="1472"/>
      <c r="C31" s="1263">
        <v>4860</v>
      </c>
      <c r="D31" s="1263">
        <v>4991</v>
      </c>
      <c r="E31" s="1264">
        <v>4872</v>
      </c>
      <c r="F31" s="1264">
        <v>5051</v>
      </c>
      <c r="G31" s="1264">
        <v>5070</v>
      </c>
      <c r="H31" s="1264">
        <v>4990</v>
      </c>
      <c r="I31" s="1264">
        <v>4921</v>
      </c>
      <c r="J31" s="1264">
        <v>4647</v>
      </c>
      <c r="K31" s="1264">
        <v>4406</v>
      </c>
      <c r="L31" s="1264">
        <v>4185</v>
      </c>
    </row>
    <row r="32" spans="1:13" ht="15" customHeight="1">
      <c r="A32" s="1471"/>
      <c r="B32" s="1472"/>
      <c r="C32" s="410">
        <v>21</v>
      </c>
      <c r="D32" s="410">
        <v>22</v>
      </c>
      <c r="E32" s="410">
        <v>23</v>
      </c>
      <c r="F32" s="410">
        <v>24</v>
      </c>
    </row>
    <row r="33" spans="1:12" s="23" customFormat="1" ht="15" customHeight="1">
      <c r="A33" s="1473"/>
      <c r="B33" s="1474"/>
      <c r="C33" s="1264">
        <v>3952</v>
      </c>
      <c r="D33" s="1264">
        <v>3725</v>
      </c>
      <c r="E33" s="1264">
        <v>3572</v>
      </c>
      <c r="F33" s="1264">
        <v>3362</v>
      </c>
    </row>
    <row r="34" spans="1:12" ht="15" customHeight="1">
      <c r="A34" s="147"/>
      <c r="B34" s="147"/>
      <c r="C34" s="1"/>
      <c r="D34" s="1"/>
      <c r="E34" s="1"/>
      <c r="F34" s="1"/>
      <c r="G34" s="1"/>
      <c r="H34" s="1"/>
    </row>
    <row r="35" spans="1:12" ht="15" customHeight="1"/>
    <row r="36" spans="1:12" ht="15" customHeight="1">
      <c r="J36" s="237"/>
      <c r="K36" s="237"/>
      <c r="L36" s="237"/>
    </row>
    <row r="37" spans="1:12">
      <c r="J37" s="89"/>
      <c r="K37" s="89"/>
      <c r="L37" s="89"/>
    </row>
    <row r="38" spans="1:12">
      <c r="J38" s="236"/>
      <c r="K38" s="221"/>
      <c r="L38" s="221"/>
    </row>
  </sheetData>
  <mergeCells count="10">
    <mergeCell ref="A6:B6"/>
    <mergeCell ref="A7:B7"/>
    <mergeCell ref="A8:B8"/>
    <mergeCell ref="A9:B9"/>
    <mergeCell ref="A10:B10"/>
    <mergeCell ref="A11:B11"/>
    <mergeCell ref="A17:B17"/>
    <mergeCell ref="A18:B18"/>
    <mergeCell ref="A29:B33"/>
    <mergeCell ref="A28:B28"/>
  </mergeCells>
  <phoneticPr fontId="12"/>
  <printOptions gridLinesSet="0"/>
  <pageMargins left="0.70866141732283472" right="0.39370078740157483" top="0.59055118110236227" bottom="0.39370078740157483" header="0.51181102362204722" footer="0.31496062992125984"/>
  <pageSetup paperSize="9" scale="85" orientation="portrait"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T82"/>
  <sheetViews>
    <sheetView zoomScaleNormal="100" workbookViewId="0"/>
  </sheetViews>
  <sheetFormatPr defaultRowHeight="13.5"/>
  <cols>
    <col min="1" max="1" width="23.875" style="17" customWidth="1"/>
    <col min="2" max="2" width="25" style="17" customWidth="1"/>
    <col min="3" max="9" width="8.375" style="17" customWidth="1"/>
    <col min="10" max="11" width="8.5" style="17" customWidth="1"/>
    <col min="12" max="12" width="9" style="17" bestFit="1"/>
    <col min="13" max="16384" width="9" style="17"/>
  </cols>
  <sheetData>
    <row r="1" spans="1:12" s="1" customFormat="1" ht="15" customHeight="1">
      <c r="A1" s="393" t="s">
        <v>156</v>
      </c>
      <c r="B1" s="77"/>
    </row>
    <row r="2" spans="1:12" s="1" customFormat="1" ht="15" customHeight="1">
      <c r="A2" s="927" t="s">
        <v>94</v>
      </c>
      <c r="B2" s="77"/>
    </row>
    <row r="3" spans="1:12" s="1" customFormat="1" ht="6.75" customHeight="1">
      <c r="B3" s="20"/>
    </row>
    <row r="4" spans="1:12" s="1" customFormat="1" ht="15" customHeight="1">
      <c r="A4" s="1029" t="s">
        <v>598</v>
      </c>
      <c r="B4" s="74"/>
      <c r="D4" s="20"/>
      <c r="H4" s="300"/>
      <c r="J4" s="300"/>
      <c r="K4" s="300"/>
      <c r="L4" s="300" t="s">
        <v>161</v>
      </c>
    </row>
    <row r="5" spans="1:12" s="1" customFormat="1" ht="15" customHeight="1">
      <c r="A5" s="927" t="s">
        <v>647</v>
      </c>
      <c r="B5" s="74"/>
      <c r="C5" s="76"/>
      <c r="D5" s="219"/>
      <c r="E5" s="217"/>
      <c r="G5" s="255"/>
      <c r="H5" s="61"/>
      <c r="J5" s="61"/>
      <c r="K5" s="61"/>
      <c r="L5" s="61" t="s">
        <v>524</v>
      </c>
    </row>
    <row r="6" spans="1:12" s="1" customFormat="1" ht="15" customHeight="1">
      <c r="A6" s="1488" t="s">
        <v>327</v>
      </c>
      <c r="B6" s="1489"/>
      <c r="C6" s="401">
        <f>'表紙 '!$A$8-(13-COLUMN())</f>
        <v>2014</v>
      </c>
      <c r="D6" s="401">
        <f>'表紙 '!$A$8-(13-COLUMN())</f>
        <v>2015</v>
      </c>
      <c r="E6" s="401">
        <f>'表紙 '!$A$8-(13-COLUMN())</f>
        <v>2016</v>
      </c>
      <c r="F6" s="401">
        <f>'表紙 '!$A$8-(13-COLUMN())</f>
        <v>2017</v>
      </c>
      <c r="G6" s="401">
        <f>'表紙 '!$A$8-(13-COLUMN())</f>
        <v>2018</v>
      </c>
      <c r="H6" s="401">
        <f>'表紙 '!$A$8-(13-COLUMN())</f>
        <v>2019</v>
      </c>
      <c r="I6" s="401">
        <f>'表紙 '!$A$8-(13-COLUMN())</f>
        <v>2020</v>
      </c>
      <c r="J6" s="401">
        <f>'表紙 '!$A$8-(13-COLUMN())</f>
        <v>2021</v>
      </c>
      <c r="K6" s="401">
        <f>'表紙 '!$A$8-(13-COLUMN())</f>
        <v>2022</v>
      </c>
      <c r="L6" s="401">
        <f>'表紙 '!$A$8-(13-COLUMN())</f>
        <v>2023</v>
      </c>
    </row>
    <row r="7" spans="1:12" s="1" customFormat="1" ht="15" customHeight="1">
      <c r="A7" s="789" t="s">
        <v>560</v>
      </c>
      <c r="B7" s="790" t="s">
        <v>561</v>
      </c>
      <c r="C7" s="791"/>
      <c r="D7" s="791"/>
      <c r="E7" s="791"/>
      <c r="F7" s="791"/>
      <c r="G7" s="791"/>
      <c r="H7" s="792"/>
      <c r="I7" s="837"/>
      <c r="J7" s="837"/>
      <c r="K7" s="837"/>
      <c r="L7" s="971"/>
    </row>
    <row r="8" spans="1:12" s="20" customFormat="1" ht="15" customHeight="1">
      <c r="A8" s="942" t="s">
        <v>677</v>
      </c>
      <c r="B8" s="607" t="s">
        <v>562</v>
      </c>
      <c r="C8" s="794"/>
      <c r="D8" s="794"/>
      <c r="E8" s="794"/>
      <c r="F8" s="794"/>
      <c r="G8" s="794"/>
      <c r="H8" s="795"/>
      <c r="I8" s="838"/>
      <c r="J8" s="838"/>
      <c r="K8" s="838"/>
      <c r="L8" s="972"/>
    </row>
    <row r="9" spans="1:12" s="20" customFormat="1" ht="15" customHeight="1">
      <c r="A9" s="796" t="s">
        <v>397</v>
      </c>
      <c r="B9" s="797" t="s">
        <v>563</v>
      </c>
      <c r="C9" s="798">
        <v>6326.241</v>
      </c>
      <c r="D9" s="798">
        <v>6561.1289999999999</v>
      </c>
      <c r="E9" s="799">
        <v>5801.9870000000001</v>
      </c>
      <c r="F9" s="798">
        <v>6966.3509999999997</v>
      </c>
      <c r="G9" s="800">
        <v>6234.5749999999998</v>
      </c>
      <c r="H9" s="799">
        <v>6214.7093999999997</v>
      </c>
      <c r="I9" s="798">
        <v>6159.1229999999996</v>
      </c>
      <c r="J9" s="798">
        <v>6168.5915999999997</v>
      </c>
      <c r="K9" s="798">
        <v>6034.5272999999997</v>
      </c>
      <c r="L9" s="798">
        <v>5700.720800000001</v>
      </c>
    </row>
    <row r="10" spans="1:12" s="20" customFormat="1" ht="15" customHeight="1">
      <c r="A10" s="796" t="s">
        <v>564</v>
      </c>
      <c r="B10" s="797" t="s">
        <v>565</v>
      </c>
      <c r="C10" s="798">
        <v>23793.003000000001</v>
      </c>
      <c r="D10" s="798">
        <v>22329.871999999999</v>
      </c>
      <c r="E10" s="799">
        <v>23433.575000000001</v>
      </c>
      <c r="F10" s="799">
        <v>22426.223000000002</v>
      </c>
      <c r="G10" s="799">
        <v>20202.994999999999</v>
      </c>
      <c r="H10" s="799">
        <v>21850.53</v>
      </c>
      <c r="I10" s="798">
        <v>22095.355</v>
      </c>
      <c r="J10" s="798">
        <v>24870.165999999997</v>
      </c>
      <c r="K10" s="798">
        <v>23104.364999999998</v>
      </c>
      <c r="L10" s="798">
        <v>18211.990999999998</v>
      </c>
    </row>
    <row r="11" spans="1:12" s="20" customFormat="1" ht="15" customHeight="1">
      <c r="A11" s="796" t="s">
        <v>676</v>
      </c>
      <c r="B11" s="797" t="s">
        <v>566</v>
      </c>
      <c r="C11" s="931" t="s">
        <v>22</v>
      </c>
      <c r="D11" s="931" t="s">
        <v>22</v>
      </c>
      <c r="E11" s="931" t="s">
        <v>22</v>
      </c>
      <c r="F11" s="931" t="s">
        <v>22</v>
      </c>
      <c r="G11" s="931" t="s">
        <v>22</v>
      </c>
      <c r="H11" s="931" t="s">
        <v>22</v>
      </c>
      <c r="I11" s="931" t="s">
        <v>22</v>
      </c>
      <c r="J11" s="931" t="s">
        <v>22</v>
      </c>
      <c r="K11" s="931" t="s">
        <v>22</v>
      </c>
      <c r="L11" s="931" t="s">
        <v>22</v>
      </c>
    </row>
    <row r="12" spans="1:12" s="20" customFormat="1" ht="15" customHeight="1">
      <c r="A12" s="941" t="s">
        <v>1302</v>
      </c>
      <c r="B12" s="797" t="s">
        <v>1303</v>
      </c>
      <c r="C12" s="801">
        <v>5.5880000000000001</v>
      </c>
      <c r="D12" s="801">
        <v>5.3490000000000002</v>
      </c>
      <c r="E12" s="802">
        <v>4.6749999999999998</v>
      </c>
      <c r="F12" s="799">
        <v>4.4790000000000001</v>
      </c>
      <c r="G12" s="799">
        <v>4.2640000000000002</v>
      </c>
      <c r="H12" s="799">
        <v>4.7117000000000004</v>
      </c>
      <c r="I12" s="798">
        <v>4.5109490000000001</v>
      </c>
      <c r="J12" s="798">
        <v>4.6104599999999998</v>
      </c>
      <c r="K12" s="798">
        <v>4.7812999999999999</v>
      </c>
      <c r="L12" s="798">
        <v>4.4926499999999994</v>
      </c>
    </row>
    <row r="13" spans="1:12" s="202" customFormat="1" ht="15" customHeight="1">
      <c r="A13" s="793" t="s">
        <v>398</v>
      </c>
      <c r="B13" s="803" t="s">
        <v>567</v>
      </c>
      <c r="C13" s="798">
        <v>2976.3250000000003</v>
      </c>
      <c r="D13" s="798">
        <v>3481.9920000000002</v>
      </c>
      <c r="E13" s="799">
        <v>3671.4080000000004</v>
      </c>
      <c r="F13" s="799">
        <v>5149.9539999999997</v>
      </c>
      <c r="G13" s="799">
        <v>6577.4430000000002</v>
      </c>
      <c r="H13" s="799">
        <v>6064.828141</v>
      </c>
      <c r="I13" s="798">
        <v>6975.6216869999953</v>
      </c>
      <c r="J13" s="798">
        <v>8017.6708680000011</v>
      </c>
      <c r="K13" s="798">
        <v>6118.7319087999995</v>
      </c>
      <c r="L13" s="798">
        <v>6515.9652003000019</v>
      </c>
    </row>
    <row r="14" spans="1:12" s="1" customFormat="1" ht="15" customHeight="1">
      <c r="A14" s="796" t="s">
        <v>568</v>
      </c>
      <c r="B14" s="797" t="s">
        <v>569</v>
      </c>
      <c r="C14" s="801">
        <v>-2229.0619999999999</v>
      </c>
      <c r="D14" s="801">
        <v>-1991.498</v>
      </c>
      <c r="E14" s="802">
        <v>-1862.6770000000001</v>
      </c>
      <c r="F14" s="799">
        <v>-3019.7620000000002</v>
      </c>
      <c r="G14" s="799">
        <v>-4341.7</v>
      </c>
      <c r="H14" s="799">
        <v>-6452.6250830000008</v>
      </c>
      <c r="I14" s="798">
        <v>-6620.3827309999997</v>
      </c>
      <c r="J14" s="798">
        <v>-8088.2650530000001</v>
      </c>
      <c r="K14" s="798">
        <v>-6423.2345939999996</v>
      </c>
      <c r="L14" s="798">
        <v>-3787.6482617246402</v>
      </c>
    </row>
    <row r="15" spans="1:12" s="1" customFormat="1" ht="15" customHeight="1">
      <c r="A15" s="796" t="s">
        <v>570</v>
      </c>
      <c r="B15" s="607" t="s">
        <v>571</v>
      </c>
      <c r="C15" s="798">
        <v>-16.321000000000002</v>
      </c>
      <c r="D15" s="798">
        <v>-14.375999999999999</v>
      </c>
      <c r="E15" s="799">
        <v>-14.972</v>
      </c>
      <c r="F15" s="799">
        <v>-23.341000000000001</v>
      </c>
      <c r="G15" s="799">
        <v>-16.919</v>
      </c>
      <c r="H15" s="799">
        <v>-10.622</v>
      </c>
      <c r="I15" s="798">
        <v>-22.925999999999998</v>
      </c>
      <c r="J15" s="798">
        <v>-18.430000000000003</v>
      </c>
      <c r="K15" s="798">
        <v>-21.971</v>
      </c>
      <c r="L15" s="798">
        <v>-21.326999999999998</v>
      </c>
    </row>
    <row r="16" spans="1:12" s="1" customFormat="1" ht="15" customHeight="1">
      <c r="A16" s="839" t="s">
        <v>572</v>
      </c>
      <c r="B16" s="840" t="s">
        <v>573</v>
      </c>
      <c r="C16" s="688">
        <v>30855.774000000001</v>
      </c>
      <c r="D16" s="688">
        <v>30372.467999999997</v>
      </c>
      <c r="E16" s="689">
        <v>31033.995999999999</v>
      </c>
      <c r="F16" s="689">
        <v>31503.903999999999</v>
      </c>
      <c r="G16" s="689">
        <v>28660.657999999996</v>
      </c>
      <c r="H16" s="689">
        <v>27671.532158000002</v>
      </c>
      <c r="I16" s="688">
        <v>28591.301904999997</v>
      </c>
      <c r="J16" s="688">
        <v>30954.343874999999</v>
      </c>
      <c r="K16" s="688">
        <f>SUM(K9:K15)</f>
        <v>28817.199914799992</v>
      </c>
      <c r="L16" s="688">
        <f>SUM(L9:L15)</f>
        <v>26624.194388575357</v>
      </c>
    </row>
    <row r="17" spans="1:254" s="167" customFormat="1" ht="15" customHeight="1">
      <c r="A17" s="804" t="s">
        <v>6</v>
      </c>
      <c r="B17" s="805" t="s">
        <v>574</v>
      </c>
      <c r="C17" s="806">
        <v>104.3</v>
      </c>
      <c r="D17" s="806">
        <v>107.1</v>
      </c>
      <c r="E17" s="807">
        <v>93.8</v>
      </c>
      <c r="F17" s="807">
        <v>110.9</v>
      </c>
      <c r="G17" s="807">
        <v>100.2</v>
      </c>
      <c r="H17" s="807">
        <v>102.3</v>
      </c>
      <c r="I17" s="806">
        <v>93.76810046788691</v>
      </c>
      <c r="J17" s="806">
        <v>96.427579040421122</v>
      </c>
      <c r="K17" s="806">
        <v>99.715209348189191</v>
      </c>
      <c r="L17" s="806">
        <v>96.153327688129167</v>
      </c>
    </row>
    <row r="18" spans="1:254" s="167" customFormat="1" ht="15" customHeight="1">
      <c r="A18" s="808" t="s">
        <v>575</v>
      </c>
      <c r="B18" s="809"/>
      <c r="C18" s="810"/>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79"/>
      <c r="FE18" s="179"/>
      <c r="FF18" s="179"/>
      <c r="FG18" s="179"/>
      <c r="FH18" s="179"/>
      <c r="FI18" s="179"/>
      <c r="FJ18" s="179"/>
      <c r="FK18" s="179"/>
      <c r="FL18" s="179"/>
      <c r="FM18" s="179"/>
      <c r="FN18" s="179"/>
      <c r="FO18" s="179"/>
      <c r="FP18" s="179"/>
      <c r="FQ18" s="179"/>
      <c r="FR18" s="179"/>
      <c r="FS18" s="179"/>
      <c r="FT18" s="179"/>
      <c r="FU18" s="179"/>
      <c r="FV18" s="179"/>
      <c r="FW18" s="179"/>
      <c r="FX18" s="179"/>
      <c r="FY18" s="179"/>
      <c r="FZ18" s="179"/>
      <c r="GA18" s="179"/>
      <c r="GB18" s="179"/>
      <c r="GC18" s="179"/>
      <c r="GD18" s="179"/>
      <c r="GE18" s="179"/>
      <c r="GF18" s="179"/>
      <c r="GG18" s="179"/>
      <c r="GH18" s="179"/>
      <c r="GI18" s="179"/>
      <c r="GJ18" s="179"/>
      <c r="GK18" s="179"/>
      <c r="GL18" s="179"/>
      <c r="GM18" s="179"/>
      <c r="GN18" s="179"/>
      <c r="GO18" s="179"/>
      <c r="GP18" s="179"/>
      <c r="GQ18" s="179"/>
      <c r="GR18" s="179"/>
      <c r="GS18" s="179"/>
      <c r="GT18" s="179"/>
      <c r="GU18" s="179"/>
      <c r="GV18" s="179"/>
      <c r="GW18" s="179"/>
      <c r="GX18" s="179"/>
      <c r="GY18" s="179"/>
      <c r="GZ18" s="179"/>
      <c r="HA18" s="179"/>
      <c r="HB18" s="179"/>
      <c r="HC18" s="179"/>
      <c r="HD18" s="179"/>
      <c r="HE18" s="179"/>
      <c r="HF18" s="179"/>
      <c r="HG18" s="179"/>
      <c r="HH18" s="179"/>
      <c r="HI18" s="179"/>
      <c r="HJ18" s="179"/>
      <c r="HK18" s="179"/>
      <c r="HL18" s="179"/>
      <c r="HM18" s="179"/>
      <c r="HN18" s="179"/>
      <c r="HO18" s="179"/>
      <c r="HP18" s="179"/>
      <c r="HQ18" s="179"/>
      <c r="HR18" s="179"/>
      <c r="HS18" s="179"/>
      <c r="HT18" s="179"/>
      <c r="HU18" s="179"/>
      <c r="HV18" s="179"/>
      <c r="HW18" s="179"/>
      <c r="HX18" s="179"/>
      <c r="HY18" s="179"/>
      <c r="HZ18" s="179"/>
      <c r="IA18" s="179"/>
      <c r="IB18" s="179"/>
      <c r="IC18" s="179"/>
      <c r="ID18" s="179"/>
      <c r="IE18" s="179"/>
      <c r="IF18" s="179"/>
      <c r="IG18" s="179"/>
      <c r="IH18" s="179"/>
      <c r="II18" s="179"/>
      <c r="IJ18" s="179"/>
      <c r="IK18" s="179"/>
      <c r="IL18" s="179"/>
      <c r="IM18" s="179"/>
      <c r="IN18" s="179"/>
      <c r="IO18" s="179"/>
      <c r="IP18" s="179"/>
      <c r="IQ18" s="179"/>
      <c r="IR18" s="179"/>
      <c r="IS18" s="179"/>
      <c r="IT18" s="179"/>
    </row>
    <row r="19" spans="1:254" s="181" customFormat="1" ht="15" customHeight="1">
      <c r="A19" s="257" t="s">
        <v>321</v>
      </c>
      <c r="B19" s="185"/>
      <c r="J19" s="167"/>
      <c r="K19" s="167"/>
    </row>
    <row r="20" spans="1:254" s="181" customFormat="1" ht="10.5" customHeight="1">
      <c r="B20" s="185"/>
      <c r="J20" s="167"/>
      <c r="K20" s="167"/>
    </row>
    <row r="21" spans="1:254" ht="15" customHeight="1">
      <c r="A21" s="1121" t="s">
        <v>1561</v>
      </c>
      <c r="B21" s="202"/>
      <c r="C21" s="166"/>
      <c r="D21" s="166"/>
      <c r="E21" s="166"/>
      <c r="F21" s="166"/>
      <c r="G21" s="1122"/>
      <c r="H21" s="166"/>
      <c r="L21" s="1"/>
    </row>
    <row r="22" spans="1:254" ht="15" customHeight="1">
      <c r="A22" s="269" t="s">
        <v>1591</v>
      </c>
      <c r="B22" s="74"/>
      <c r="C22" s="1123"/>
      <c r="D22" s="205"/>
      <c r="E22" s="205"/>
      <c r="F22" s="20"/>
      <c r="G22" s="20"/>
      <c r="H22" s="300" t="s">
        <v>1224</v>
      </c>
      <c r="J22" s="36"/>
      <c r="K22" s="36"/>
      <c r="L22" s="39"/>
    </row>
    <row r="23" spans="1:254" ht="15" customHeight="1">
      <c r="A23" s="1463" t="s">
        <v>327</v>
      </c>
      <c r="B23" s="1477"/>
      <c r="C23" s="412">
        <v>2012</v>
      </c>
      <c r="D23" s="412">
        <v>2013</v>
      </c>
      <c r="E23" s="417">
        <v>2014</v>
      </c>
      <c r="F23" s="417">
        <v>2015</v>
      </c>
      <c r="G23" s="413">
        <v>2016</v>
      </c>
      <c r="H23" s="441">
        <v>2017</v>
      </c>
      <c r="I23" s="821"/>
      <c r="J23" s="1"/>
      <c r="K23" s="1"/>
      <c r="L23" s="222"/>
    </row>
    <row r="24" spans="1:254" ht="15" customHeight="1">
      <c r="A24" s="600" t="s">
        <v>7</v>
      </c>
      <c r="B24" s="601" t="s">
        <v>210</v>
      </c>
      <c r="C24" s="602">
        <v>24</v>
      </c>
      <c r="D24" s="603">
        <v>27</v>
      </c>
      <c r="E24" s="603">
        <v>25</v>
      </c>
      <c r="F24" s="604">
        <f>SUM(F25:F27)</f>
        <v>26</v>
      </c>
      <c r="G24" s="605">
        <f>SUM(G25:G27)</f>
        <v>23</v>
      </c>
      <c r="H24" s="604">
        <v>28</v>
      </c>
      <c r="I24" s="610"/>
      <c r="J24" s="970"/>
      <c r="K24" s="970"/>
      <c r="L24" s="970"/>
    </row>
    <row r="25" spans="1:254" ht="15" customHeight="1">
      <c r="A25" s="606" t="s">
        <v>678</v>
      </c>
      <c r="B25" s="607" t="s">
        <v>211</v>
      </c>
      <c r="C25" s="608" t="s">
        <v>22</v>
      </c>
      <c r="D25" s="609" t="s">
        <v>22</v>
      </c>
      <c r="E25" s="609" t="s">
        <v>22</v>
      </c>
      <c r="F25" s="610">
        <v>12</v>
      </c>
      <c r="G25" s="611">
        <v>10</v>
      </c>
      <c r="H25" s="822">
        <v>13</v>
      </c>
      <c r="I25" s="822"/>
      <c r="J25" s="970"/>
      <c r="K25" s="970"/>
      <c r="L25" s="970"/>
    </row>
    <row r="26" spans="1:254" ht="15" customHeight="1">
      <c r="A26" s="606" t="s">
        <v>679</v>
      </c>
      <c r="B26" s="607" t="s">
        <v>681</v>
      </c>
      <c r="C26" s="608" t="s">
        <v>22</v>
      </c>
      <c r="D26" s="609" t="s">
        <v>22</v>
      </c>
      <c r="E26" s="609" t="s">
        <v>22</v>
      </c>
      <c r="F26" s="610">
        <v>14</v>
      </c>
      <c r="G26" s="611">
        <v>13</v>
      </c>
      <c r="H26" s="822">
        <v>15</v>
      </c>
      <c r="I26" s="822"/>
      <c r="J26" s="223"/>
      <c r="K26" s="223"/>
      <c r="L26" s="223"/>
    </row>
    <row r="27" spans="1:254" ht="15" customHeight="1">
      <c r="A27" s="591" t="s">
        <v>680</v>
      </c>
      <c r="B27" s="588" t="s">
        <v>212</v>
      </c>
      <c r="C27" s="243" t="s">
        <v>22</v>
      </c>
      <c r="D27" s="244" t="s">
        <v>22</v>
      </c>
      <c r="E27" s="244" t="s">
        <v>22</v>
      </c>
      <c r="F27" s="612" t="s">
        <v>208</v>
      </c>
      <c r="G27" s="613" t="s">
        <v>208</v>
      </c>
      <c r="H27" s="1061" t="s">
        <v>208</v>
      </c>
      <c r="I27" s="823"/>
      <c r="J27" s="223"/>
      <c r="K27" s="223"/>
      <c r="L27" s="223"/>
    </row>
    <row r="28" spans="1:254" ht="15" customHeight="1">
      <c r="A28" s="594" t="s">
        <v>8</v>
      </c>
      <c r="B28" s="595" t="s">
        <v>213</v>
      </c>
      <c r="C28" s="596">
        <v>11</v>
      </c>
      <c r="D28" s="596">
        <v>12</v>
      </c>
      <c r="E28" s="596">
        <v>8</v>
      </c>
      <c r="F28" s="597">
        <v>7</v>
      </c>
      <c r="G28" s="597">
        <v>8</v>
      </c>
      <c r="H28" s="1062">
        <v>7</v>
      </c>
      <c r="I28" s="610"/>
      <c r="J28" s="223"/>
      <c r="K28" s="223"/>
      <c r="L28" s="223"/>
    </row>
    <row r="29" spans="1:254" ht="15" customHeight="1">
      <c r="A29" s="594" t="s">
        <v>9</v>
      </c>
      <c r="B29" s="595" t="s">
        <v>214</v>
      </c>
      <c r="C29" s="596">
        <v>64</v>
      </c>
      <c r="D29" s="596">
        <v>60</v>
      </c>
      <c r="E29" s="596">
        <v>65</v>
      </c>
      <c r="F29" s="597">
        <v>64</v>
      </c>
      <c r="G29" s="597">
        <v>63</v>
      </c>
      <c r="H29" s="1062">
        <v>58</v>
      </c>
      <c r="I29" s="610"/>
      <c r="J29" s="223"/>
      <c r="K29" s="223"/>
      <c r="L29" s="223"/>
    </row>
    <row r="30" spans="1:254" ht="15" customHeight="1">
      <c r="A30" s="594" t="s">
        <v>10</v>
      </c>
      <c r="B30" s="595" t="s">
        <v>215</v>
      </c>
      <c r="C30" s="245" t="s">
        <v>605</v>
      </c>
      <c r="D30" s="245" t="s">
        <v>605</v>
      </c>
      <c r="E30" s="245" t="s">
        <v>605</v>
      </c>
      <c r="F30" s="245" t="s">
        <v>605</v>
      </c>
      <c r="G30" s="597">
        <v>1</v>
      </c>
      <c r="H30" s="1062">
        <v>1</v>
      </c>
      <c r="I30" s="610"/>
      <c r="J30" s="223"/>
      <c r="K30" s="223"/>
      <c r="L30" s="223"/>
    </row>
    <row r="31" spans="1:254" ht="15" customHeight="1">
      <c r="A31" s="594" t="s">
        <v>186</v>
      </c>
      <c r="B31" s="595" t="s">
        <v>216</v>
      </c>
      <c r="C31" s="245" t="s">
        <v>605</v>
      </c>
      <c r="D31" s="245" t="s">
        <v>605</v>
      </c>
      <c r="E31" s="245" t="s">
        <v>605</v>
      </c>
      <c r="F31" s="245" t="s">
        <v>605</v>
      </c>
      <c r="G31" s="245" t="s">
        <v>605</v>
      </c>
      <c r="H31" s="245" t="s">
        <v>605</v>
      </c>
      <c r="I31" s="610"/>
      <c r="J31" s="223"/>
      <c r="K31" s="223"/>
      <c r="L31" s="223"/>
    </row>
    <row r="32" spans="1:254" ht="15" customHeight="1">
      <c r="A32" s="885" t="s">
        <v>584</v>
      </c>
      <c r="B32" s="817" t="s">
        <v>1273</v>
      </c>
      <c r="C32" s="614">
        <v>1</v>
      </c>
      <c r="D32" s="615">
        <v>1</v>
      </c>
      <c r="E32" s="615">
        <v>2</v>
      </c>
      <c r="F32" s="616">
        <f>SUM(F33:F36)</f>
        <v>2</v>
      </c>
      <c r="G32" s="617">
        <v>3</v>
      </c>
      <c r="H32" s="616">
        <v>4</v>
      </c>
      <c r="I32" s="610"/>
      <c r="J32" s="223"/>
      <c r="K32" s="223"/>
      <c r="L32" s="223"/>
    </row>
    <row r="33" spans="1:12" ht="15" customHeight="1">
      <c r="A33" s="606" t="s">
        <v>682</v>
      </c>
      <c r="B33" s="607" t="s">
        <v>217</v>
      </c>
      <c r="C33" s="273" t="s">
        <v>442</v>
      </c>
      <c r="D33" s="273" t="s">
        <v>442</v>
      </c>
      <c r="E33" s="273" t="s">
        <v>442</v>
      </c>
      <c r="F33" s="610">
        <v>2</v>
      </c>
      <c r="G33" s="611">
        <v>3</v>
      </c>
      <c r="H33" s="822">
        <v>3</v>
      </c>
      <c r="I33" s="822"/>
      <c r="J33" s="223"/>
      <c r="K33" s="223"/>
      <c r="L33" s="223"/>
    </row>
    <row r="34" spans="1:12" ht="15" customHeight="1">
      <c r="A34" s="591" t="s">
        <v>683</v>
      </c>
      <c r="B34" s="588" t="s">
        <v>218</v>
      </c>
      <c r="C34" s="242" t="s">
        <v>442</v>
      </c>
      <c r="D34" s="242" t="s">
        <v>442</v>
      </c>
      <c r="E34" s="242" t="s">
        <v>442</v>
      </c>
      <c r="F34" s="612" t="s">
        <v>208</v>
      </c>
      <c r="G34" s="613" t="s">
        <v>208</v>
      </c>
      <c r="H34" s="1061" t="s">
        <v>208</v>
      </c>
      <c r="I34" s="823"/>
      <c r="J34" s="223"/>
      <c r="K34" s="223"/>
      <c r="L34" s="223"/>
    </row>
    <row r="35" spans="1:12" ht="15" customHeight="1">
      <c r="A35" s="598" t="s">
        <v>209</v>
      </c>
      <c r="B35" s="589" t="s">
        <v>219</v>
      </c>
      <c r="C35" s="245" t="s">
        <v>442</v>
      </c>
      <c r="D35" s="245" t="s">
        <v>442</v>
      </c>
      <c r="E35" s="245" t="s">
        <v>442</v>
      </c>
      <c r="F35" s="593" t="s">
        <v>208</v>
      </c>
      <c r="G35" s="592">
        <v>1</v>
      </c>
      <c r="H35" s="1063">
        <v>2</v>
      </c>
      <c r="I35" s="822"/>
      <c r="J35" s="223"/>
      <c r="K35" s="223"/>
      <c r="L35" s="223"/>
    </row>
    <row r="36" spans="1:12" ht="15" customHeight="1">
      <c r="A36" s="599" t="s">
        <v>71</v>
      </c>
      <c r="B36" s="590" t="s">
        <v>220</v>
      </c>
      <c r="C36" s="272" t="s">
        <v>442</v>
      </c>
      <c r="D36" s="272" t="s">
        <v>442</v>
      </c>
      <c r="E36" s="272" t="s">
        <v>442</v>
      </c>
      <c r="F36" s="224" t="s">
        <v>208</v>
      </c>
      <c r="G36" s="225" t="s">
        <v>208</v>
      </c>
      <c r="H36" s="1064">
        <v>1</v>
      </c>
      <c r="I36" s="823"/>
      <c r="J36" s="223"/>
      <c r="K36" s="223"/>
      <c r="L36" s="223"/>
    </row>
    <row r="37" spans="1:12" ht="15" customHeight="1">
      <c r="A37" s="818"/>
      <c r="B37" s="819"/>
      <c r="C37" s="811"/>
      <c r="D37" s="811"/>
      <c r="E37" s="811"/>
      <c r="F37" s="811"/>
      <c r="G37" s="812"/>
      <c r="H37" s="820"/>
      <c r="I37" s="820"/>
      <c r="J37" s="223"/>
      <c r="K37" s="223"/>
      <c r="L37" s="223"/>
    </row>
    <row r="38" spans="1:12" ht="15" customHeight="1">
      <c r="A38" s="1488" t="s">
        <v>327</v>
      </c>
      <c r="B38" s="1489"/>
      <c r="C38" s="401">
        <f>'表紙 '!$A$8-(9-COLUMN())</f>
        <v>2018</v>
      </c>
      <c r="D38" s="401">
        <f>'表紙 '!$A$8-(9-COLUMN())</f>
        <v>2019</v>
      </c>
      <c r="E38" s="401">
        <f>'表紙 '!$A$8-(9-COLUMN())</f>
        <v>2020</v>
      </c>
      <c r="F38" s="401">
        <f>'表紙 '!$A$8-(9-COLUMN())</f>
        <v>2021</v>
      </c>
      <c r="G38" s="401">
        <f>'表紙 '!$A$8-(9-COLUMN())</f>
        <v>2022</v>
      </c>
      <c r="H38" s="401">
        <f>'表紙 '!$A$8-(9-COLUMN())</f>
        <v>2023</v>
      </c>
      <c r="I38" s="820"/>
      <c r="J38" s="820"/>
      <c r="K38" s="223"/>
      <c r="L38" s="223"/>
    </row>
    <row r="39" spans="1:12" ht="15" customHeight="1">
      <c r="A39" s="814" t="s">
        <v>7</v>
      </c>
      <c r="B39" s="815" t="s">
        <v>576</v>
      </c>
      <c r="C39" s="841">
        <v>28</v>
      </c>
      <c r="D39" s="973">
        <v>27.75</v>
      </c>
      <c r="E39" s="973">
        <v>26</v>
      </c>
      <c r="F39" s="973">
        <v>24.044</v>
      </c>
      <c r="G39" s="1133">
        <v>25</v>
      </c>
      <c r="H39" s="973">
        <v>26</v>
      </c>
      <c r="I39" s="820"/>
      <c r="J39" s="820"/>
      <c r="K39" s="223"/>
      <c r="L39" s="223"/>
    </row>
    <row r="40" spans="1:12" ht="15" customHeight="1">
      <c r="A40" s="606" t="s">
        <v>678</v>
      </c>
      <c r="B40" s="607" t="s">
        <v>577</v>
      </c>
      <c r="C40" s="822">
        <v>13</v>
      </c>
      <c r="D40" s="842">
        <v>11.72</v>
      </c>
      <c r="E40" s="842">
        <v>12</v>
      </c>
      <c r="F40" s="842">
        <v>11.619</v>
      </c>
      <c r="G40" s="1134">
        <v>12</v>
      </c>
      <c r="H40" s="842">
        <v>13</v>
      </c>
      <c r="I40" s="820"/>
      <c r="J40" s="820"/>
      <c r="K40" s="223"/>
      <c r="L40" s="223"/>
    </row>
    <row r="41" spans="1:12" ht="15" customHeight="1">
      <c r="A41" s="606" t="s">
        <v>679</v>
      </c>
      <c r="B41" s="803" t="s">
        <v>684</v>
      </c>
      <c r="C41" s="842">
        <v>15</v>
      </c>
      <c r="D41" s="842">
        <v>16.04</v>
      </c>
      <c r="E41" s="842">
        <v>14</v>
      </c>
      <c r="F41" s="842">
        <v>12.425000000000001</v>
      </c>
      <c r="G41" s="1134">
        <v>13</v>
      </c>
      <c r="H41" s="842">
        <v>13</v>
      </c>
      <c r="I41" s="820"/>
      <c r="J41" s="820"/>
      <c r="K41" s="223"/>
      <c r="L41" s="223"/>
    </row>
    <row r="42" spans="1:12" ht="15" customHeight="1">
      <c r="A42" s="816" t="s">
        <v>8</v>
      </c>
      <c r="B42" s="589" t="s">
        <v>578</v>
      </c>
      <c r="C42" s="843">
        <v>1</v>
      </c>
      <c r="D42" s="843">
        <v>0.74</v>
      </c>
      <c r="E42" s="843">
        <v>1</v>
      </c>
      <c r="F42" s="843">
        <v>1.93</v>
      </c>
      <c r="G42" s="1135">
        <v>4</v>
      </c>
      <c r="H42" s="843">
        <v>1</v>
      </c>
      <c r="I42" s="820"/>
      <c r="J42" s="820"/>
      <c r="K42" s="223"/>
      <c r="L42" s="223"/>
    </row>
    <row r="43" spans="1:12" ht="15" customHeight="1">
      <c r="A43" s="816" t="s">
        <v>9</v>
      </c>
      <c r="B43" s="589" t="s">
        <v>579</v>
      </c>
      <c r="C43" s="843">
        <v>50</v>
      </c>
      <c r="D43" s="843">
        <v>46.5</v>
      </c>
      <c r="E43" s="843">
        <v>41</v>
      </c>
      <c r="F43" s="843">
        <v>40.774999999999999</v>
      </c>
      <c r="G43" s="1135">
        <v>46</v>
      </c>
      <c r="H43" s="843">
        <v>42</v>
      </c>
      <c r="I43" s="820"/>
      <c r="J43" s="820"/>
      <c r="K43" s="223"/>
      <c r="L43" s="223"/>
    </row>
    <row r="44" spans="1:12" ht="15" customHeight="1">
      <c r="A44" s="816" t="s">
        <v>10</v>
      </c>
      <c r="B44" s="589" t="s">
        <v>580</v>
      </c>
      <c r="C44" s="843">
        <v>10</v>
      </c>
      <c r="D44" s="843">
        <v>11.48</v>
      </c>
      <c r="E44" s="843">
        <v>11</v>
      </c>
      <c r="F44" s="843">
        <v>8.7940000000000005</v>
      </c>
      <c r="G44" s="1135">
        <v>8</v>
      </c>
      <c r="H44" s="843">
        <v>9</v>
      </c>
      <c r="I44" s="820"/>
      <c r="J44" s="820"/>
      <c r="K44" s="223"/>
      <c r="L44" s="223"/>
    </row>
    <row r="45" spans="1:12" ht="15" customHeight="1">
      <c r="A45" s="816" t="s">
        <v>186</v>
      </c>
      <c r="B45" s="883" t="s">
        <v>581</v>
      </c>
      <c r="C45" s="930" t="s">
        <v>22</v>
      </c>
      <c r="D45" s="930" t="s">
        <v>22</v>
      </c>
      <c r="E45" s="930" t="s">
        <v>22</v>
      </c>
      <c r="F45" s="930" t="s">
        <v>22</v>
      </c>
      <c r="G45" s="1136" t="s">
        <v>442</v>
      </c>
      <c r="H45" s="1265" t="s">
        <v>442</v>
      </c>
      <c r="I45" s="820"/>
      <c r="J45" s="820"/>
      <c r="K45" s="223"/>
      <c r="L45" s="223"/>
    </row>
    <row r="46" spans="1:12" ht="15" customHeight="1">
      <c r="A46" s="884" t="s">
        <v>582</v>
      </c>
      <c r="B46" s="886" t="s">
        <v>583</v>
      </c>
      <c r="C46" s="844">
        <v>5</v>
      </c>
      <c r="D46" s="955">
        <v>6.33</v>
      </c>
      <c r="E46" s="1059">
        <v>6.33</v>
      </c>
      <c r="F46" s="1114">
        <v>5.2839999999999998</v>
      </c>
      <c r="G46" s="1137">
        <v>6</v>
      </c>
      <c r="H46" s="1261">
        <v>6</v>
      </c>
      <c r="I46" s="820"/>
      <c r="J46" s="820"/>
      <c r="K46" s="223"/>
      <c r="L46" s="223"/>
    </row>
    <row r="47" spans="1:12" ht="15" customHeight="1">
      <c r="A47" s="885" t="s">
        <v>584</v>
      </c>
      <c r="B47" s="817" t="s">
        <v>585</v>
      </c>
      <c r="C47" s="1486" t="s">
        <v>586</v>
      </c>
      <c r="D47" s="1486" t="s">
        <v>586</v>
      </c>
      <c r="E47" s="1486" t="s">
        <v>586</v>
      </c>
      <c r="F47" s="1486" t="s">
        <v>586</v>
      </c>
      <c r="G47" s="1484" t="s">
        <v>586</v>
      </c>
      <c r="H47" s="1486" t="s">
        <v>586</v>
      </c>
      <c r="I47" s="820"/>
      <c r="J47" s="820"/>
      <c r="K47" s="223"/>
      <c r="L47" s="223"/>
    </row>
    <row r="48" spans="1:12" ht="15" customHeight="1">
      <c r="A48" s="606" t="s">
        <v>1318</v>
      </c>
      <c r="B48" s="803" t="s">
        <v>1319</v>
      </c>
      <c r="C48" s="1487"/>
      <c r="D48" s="1487"/>
      <c r="E48" s="1487"/>
      <c r="F48" s="1487"/>
      <c r="G48" s="1485"/>
      <c r="H48" s="1487"/>
      <c r="I48" s="820"/>
      <c r="J48" s="820"/>
      <c r="K48" s="223"/>
      <c r="L48" s="223"/>
    </row>
    <row r="49" spans="1:12" ht="15" customHeight="1">
      <c r="A49" s="598" t="s">
        <v>209</v>
      </c>
      <c r="B49" s="589" t="s">
        <v>587</v>
      </c>
      <c r="C49" s="843">
        <v>5</v>
      </c>
      <c r="D49" s="843">
        <v>5.7</v>
      </c>
      <c r="E49" s="843">
        <v>13</v>
      </c>
      <c r="F49" s="843">
        <v>15.106999999999999</v>
      </c>
      <c r="G49" s="1135">
        <v>7</v>
      </c>
      <c r="H49" s="843">
        <v>12</v>
      </c>
      <c r="I49" s="820"/>
      <c r="J49" s="820"/>
      <c r="K49" s="223"/>
      <c r="L49" s="223"/>
    </row>
    <row r="50" spans="1:12">
      <c r="A50" s="599" t="s">
        <v>71</v>
      </c>
      <c r="B50" s="590" t="s">
        <v>588</v>
      </c>
      <c r="C50" s="845">
        <v>1</v>
      </c>
      <c r="D50" s="845">
        <v>1.23</v>
      </c>
      <c r="E50" s="845">
        <v>3</v>
      </c>
      <c r="F50" s="845">
        <v>3.7819670379046775</v>
      </c>
      <c r="G50" s="1138">
        <v>4</v>
      </c>
      <c r="H50" s="845">
        <v>4</v>
      </c>
      <c r="I50" s="20"/>
      <c r="J50" s="20"/>
      <c r="K50" s="20"/>
      <c r="L50" s="20"/>
    </row>
    <row r="51" spans="1:12" s="158" customFormat="1" ht="15" customHeight="1">
      <c r="A51" s="874" t="s">
        <v>591</v>
      </c>
      <c r="B51" s="875"/>
      <c r="C51" s="813"/>
      <c r="D51" s="813"/>
      <c r="E51" s="813"/>
      <c r="F51" s="813"/>
      <c r="G51" s="167"/>
      <c r="H51" s="167"/>
      <c r="I51" s="167"/>
      <c r="J51" s="1065"/>
      <c r="K51" s="1065"/>
      <c r="L51" s="167"/>
    </row>
    <row r="52" spans="1:12" s="158" customFormat="1" ht="15" customHeight="1">
      <c r="A52" s="876" t="s">
        <v>322</v>
      </c>
      <c r="B52" s="875"/>
      <c r="C52" s="813"/>
      <c r="D52" s="179"/>
      <c r="E52" s="179"/>
      <c r="F52" s="179"/>
      <c r="G52" s="167"/>
      <c r="H52" s="167"/>
      <c r="I52" s="167"/>
      <c r="J52" s="1065"/>
      <c r="K52" s="1065"/>
      <c r="L52" s="167"/>
    </row>
    <row r="53" spans="1:12" s="158" customFormat="1" ht="15" customHeight="1">
      <c r="A53" s="876" t="s">
        <v>592</v>
      </c>
      <c r="B53" s="875"/>
      <c r="C53" s="813"/>
      <c r="D53" s="179"/>
      <c r="E53" s="179"/>
      <c r="F53" s="179"/>
      <c r="G53" s="167"/>
      <c r="H53" s="167"/>
      <c r="I53" s="167"/>
      <c r="J53" s="1065"/>
      <c r="K53" s="1065"/>
      <c r="L53" s="167"/>
    </row>
    <row r="54" spans="1:12" s="158" customFormat="1" ht="15" customHeight="1">
      <c r="A54" s="876" t="s">
        <v>323</v>
      </c>
      <c r="B54" s="875"/>
      <c r="C54" s="813"/>
      <c r="D54" s="179"/>
      <c r="E54" s="179"/>
      <c r="F54" s="179"/>
      <c r="G54" s="167"/>
      <c r="H54" s="167"/>
      <c r="I54" s="167"/>
      <c r="J54" s="1065"/>
      <c r="K54" s="1065"/>
      <c r="L54" s="167"/>
    </row>
    <row r="55" spans="1:12" s="158" customFormat="1" ht="15" customHeight="1">
      <c r="A55" s="876" t="s">
        <v>776</v>
      </c>
      <c r="B55" s="875"/>
      <c r="C55" s="813"/>
      <c r="D55" s="179"/>
      <c r="E55" s="179"/>
      <c r="F55" s="179"/>
      <c r="G55" s="167"/>
      <c r="J55" s="187"/>
      <c r="K55" s="187"/>
    </row>
    <row r="56" spans="1:12" s="158" customFormat="1" ht="15" customHeight="1">
      <c r="A56" s="876" t="s">
        <v>777</v>
      </c>
      <c r="B56" s="875"/>
      <c r="C56" s="813"/>
      <c r="D56" s="179"/>
      <c r="E56" s="179"/>
      <c r="F56" s="179"/>
      <c r="G56" s="167"/>
      <c r="J56" s="187"/>
      <c r="K56" s="187"/>
    </row>
    <row r="57" spans="1:12" s="158" customFormat="1" ht="15" customHeight="1">
      <c r="A57" s="1115" t="s">
        <v>1320</v>
      </c>
      <c r="B57" s="1116"/>
      <c r="C57" s="179"/>
      <c r="D57" s="179"/>
      <c r="E57" s="179"/>
      <c r="F57" s="179"/>
      <c r="G57" s="167"/>
      <c r="H57" s="167"/>
      <c r="J57" s="187"/>
      <c r="K57" s="187"/>
    </row>
    <row r="58" spans="1:12" s="158" customFormat="1" ht="15" customHeight="1">
      <c r="A58" s="1115" t="s">
        <v>525</v>
      </c>
      <c r="B58" s="1116"/>
      <c r="C58" s="179"/>
      <c r="D58" s="179"/>
      <c r="E58" s="179"/>
      <c r="F58" s="179"/>
      <c r="G58" s="167"/>
      <c r="H58" s="167"/>
      <c r="J58" s="187"/>
      <c r="K58" s="187"/>
    </row>
    <row r="59" spans="1:12">
      <c r="A59" s="1115" t="s">
        <v>1321</v>
      </c>
      <c r="B59" s="1117"/>
      <c r="C59" s="1118"/>
      <c r="D59" s="1118"/>
      <c r="E59" s="1118"/>
      <c r="F59" s="1118"/>
      <c r="G59" s="166"/>
      <c r="H59" s="166"/>
    </row>
    <row r="60" spans="1:12" s="182" customFormat="1">
      <c r="A60" s="1115" t="s">
        <v>1322</v>
      </c>
      <c r="B60" s="1116"/>
      <c r="C60" s="179"/>
      <c r="D60" s="179"/>
      <c r="E60" s="179"/>
      <c r="F60" s="179"/>
      <c r="G60" s="181"/>
      <c r="H60" s="181"/>
    </row>
    <row r="61" spans="1:12" s="182" customFormat="1">
      <c r="A61" s="1115" t="s">
        <v>1563</v>
      </c>
      <c r="B61" s="1116"/>
      <c r="C61" s="179"/>
      <c r="D61" s="179"/>
      <c r="E61" s="179"/>
      <c r="F61" s="179"/>
      <c r="G61" s="181"/>
      <c r="H61" s="181"/>
    </row>
    <row r="62" spans="1:12" s="182" customFormat="1">
      <c r="A62" s="1115" t="s">
        <v>1564</v>
      </c>
      <c r="B62" s="1116"/>
      <c r="C62" s="179"/>
      <c r="D62" s="179"/>
      <c r="E62" s="179"/>
      <c r="F62" s="179"/>
      <c r="G62" s="181"/>
      <c r="H62" s="181"/>
    </row>
    <row r="63" spans="1:12" s="182" customFormat="1">
      <c r="A63" s="1139" t="s">
        <v>1416</v>
      </c>
      <c r="B63" s="1266"/>
      <c r="C63" s="1267"/>
      <c r="D63" s="1267"/>
      <c r="E63" s="1267"/>
      <c r="F63" s="1267"/>
      <c r="G63" s="783"/>
      <c r="H63" s="783"/>
      <c r="I63" s="863"/>
    </row>
    <row r="64" spans="1:12" s="182" customFormat="1" ht="3" customHeight="1">
      <c r="A64" s="1115"/>
      <c r="B64" s="1116"/>
      <c r="C64" s="179"/>
      <c r="D64" s="179"/>
      <c r="E64" s="179"/>
      <c r="F64" s="179"/>
      <c r="G64" s="181"/>
      <c r="H64" s="181"/>
      <c r="J64" s="188"/>
      <c r="K64" s="188"/>
    </row>
    <row r="65" spans="1:12" s="182" customFormat="1">
      <c r="A65" s="287" t="s">
        <v>1284</v>
      </c>
      <c r="B65" s="1116"/>
      <c r="C65" s="179"/>
      <c r="D65" s="179"/>
      <c r="E65" s="179"/>
      <c r="F65" s="179"/>
      <c r="G65" s="181"/>
      <c r="H65" s="181"/>
      <c r="J65" s="188"/>
      <c r="K65" s="188"/>
    </row>
    <row r="66" spans="1:12" s="182" customFormat="1">
      <c r="A66" s="1119" t="s">
        <v>593</v>
      </c>
      <c r="B66" s="1120"/>
      <c r="C66" s="192"/>
      <c r="D66" s="192"/>
      <c r="E66" s="192"/>
      <c r="F66" s="192"/>
      <c r="G66" s="181"/>
      <c r="H66" s="181"/>
      <c r="J66" s="188"/>
      <c r="K66" s="188"/>
    </row>
    <row r="67" spans="1:12" s="182" customFormat="1">
      <c r="A67" s="1119" t="s">
        <v>778</v>
      </c>
      <c r="B67" s="1120"/>
      <c r="C67" s="192"/>
      <c r="D67" s="192"/>
      <c r="E67" s="192"/>
      <c r="F67" s="192"/>
      <c r="G67" s="181"/>
      <c r="H67" s="181"/>
      <c r="J67" s="188"/>
      <c r="K67" s="188"/>
    </row>
    <row r="68" spans="1:12" s="182" customFormat="1">
      <c r="A68" s="1119" t="s">
        <v>779</v>
      </c>
      <c r="B68" s="1120"/>
      <c r="C68" s="192"/>
      <c r="D68" s="192"/>
      <c r="E68" s="192"/>
      <c r="F68" s="192"/>
      <c r="G68" s="181"/>
      <c r="H68" s="181"/>
      <c r="J68" s="188"/>
      <c r="K68" s="188"/>
    </row>
    <row r="69" spans="1:12" s="182" customFormat="1">
      <c r="A69" s="1119" t="s">
        <v>780</v>
      </c>
      <c r="B69" s="1120"/>
      <c r="C69" s="192"/>
      <c r="D69" s="192"/>
      <c r="E69" s="192"/>
      <c r="F69" s="192"/>
      <c r="G69" s="181"/>
      <c r="H69" s="181"/>
      <c r="J69" s="188"/>
      <c r="K69" s="188"/>
    </row>
    <row r="70" spans="1:12" s="1" customFormat="1" ht="15" customHeight="1">
      <c r="A70" s="1119" t="s">
        <v>781</v>
      </c>
      <c r="B70" s="1120"/>
      <c r="C70" s="192"/>
      <c r="D70" s="192"/>
      <c r="E70" s="192"/>
      <c r="F70" s="192"/>
      <c r="J70" s="167"/>
      <c r="K70" s="167"/>
    </row>
    <row r="71" spans="1:12" ht="15" customHeight="1">
      <c r="A71" s="1119" t="s">
        <v>782</v>
      </c>
      <c r="B71" s="1120"/>
      <c r="C71" s="192"/>
      <c r="D71" s="192"/>
      <c r="E71" s="192"/>
      <c r="F71" s="192"/>
      <c r="G71" s="23"/>
      <c r="H71" s="23"/>
      <c r="I71" s="72"/>
      <c r="J71" s="72"/>
      <c r="K71" s="72"/>
      <c r="L71" s="72"/>
    </row>
    <row r="72" spans="1:12" ht="15" customHeight="1">
      <c r="A72" s="1119" t="s">
        <v>1323</v>
      </c>
      <c r="B72" s="1120"/>
      <c r="C72" s="192"/>
      <c r="D72" s="192"/>
      <c r="E72" s="192"/>
      <c r="F72" s="192"/>
      <c r="G72" s="1"/>
      <c r="H72" s="1"/>
    </row>
    <row r="73" spans="1:12">
      <c r="A73" s="1119" t="s">
        <v>1324</v>
      </c>
      <c r="B73" s="1120"/>
      <c r="C73" s="192"/>
      <c r="D73" s="192"/>
      <c r="E73" s="192"/>
      <c r="F73" s="192"/>
      <c r="G73" s="1"/>
      <c r="H73" s="1"/>
    </row>
    <row r="74" spans="1:12">
      <c r="A74" s="1119" t="s">
        <v>1418</v>
      </c>
      <c r="B74" s="1268"/>
      <c r="C74" s="192"/>
      <c r="D74" s="192"/>
      <c r="E74" s="192"/>
      <c r="F74" s="192"/>
      <c r="G74" s="1"/>
      <c r="H74" s="1"/>
    </row>
    <row r="75" spans="1:12">
      <c r="A75" s="1119" t="s">
        <v>1419</v>
      </c>
      <c r="B75" s="1268"/>
      <c r="C75" s="192"/>
      <c r="D75" s="192"/>
      <c r="E75" s="192"/>
      <c r="F75" s="192"/>
      <c r="G75" s="1"/>
      <c r="H75" s="1"/>
    </row>
    <row r="76" spans="1:12">
      <c r="A76" s="257" t="s">
        <v>1562</v>
      </c>
      <c r="B76" s="20"/>
      <c r="C76" s="1"/>
      <c r="D76" s="1"/>
      <c r="E76" s="1"/>
      <c r="F76" s="1"/>
      <c r="G76" s="1"/>
      <c r="H76" s="1"/>
    </row>
    <row r="77" spans="1:12">
      <c r="A77" s="259" t="s">
        <v>1417</v>
      </c>
      <c r="B77" s="181"/>
      <c r="C77" s="181"/>
      <c r="D77" s="181"/>
      <c r="E77" s="181"/>
      <c r="F77" s="181"/>
      <c r="G77" s="181"/>
      <c r="H77" s="181"/>
    </row>
    <row r="78" spans="1:12">
      <c r="B78" s="60"/>
    </row>
    <row r="79" spans="1:12">
      <c r="B79" s="60"/>
    </row>
    <row r="80" spans="1:12">
      <c r="B80" s="60"/>
    </row>
    <row r="81" spans="2:2">
      <c r="B81" s="60"/>
    </row>
    <row r="82" spans="2:2">
      <c r="B82" s="60"/>
    </row>
  </sheetData>
  <mergeCells count="9">
    <mergeCell ref="G47:G48"/>
    <mergeCell ref="H47:H48"/>
    <mergeCell ref="F47:F48"/>
    <mergeCell ref="C47:C48"/>
    <mergeCell ref="A6:B6"/>
    <mergeCell ref="A23:B23"/>
    <mergeCell ref="A38:B38"/>
    <mergeCell ref="D47:D48"/>
    <mergeCell ref="E47:E48"/>
  </mergeCells>
  <phoneticPr fontId="12"/>
  <printOptions gridLinesSet="0"/>
  <pageMargins left="0.59055118110236227" right="0.19685039370078741" top="0.59055118110236227" bottom="0.39370078740157483" header="0.51181102362204722" footer="0.31496062992125984"/>
  <pageSetup paperSize="9" scale="72"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9"/>
  <sheetViews>
    <sheetView zoomScaleNormal="100" workbookViewId="0"/>
  </sheetViews>
  <sheetFormatPr defaultRowHeight="13.5"/>
  <cols>
    <col min="1" max="1" width="23.625" style="17" customWidth="1"/>
    <col min="2" max="13" width="7.875" style="17" customWidth="1"/>
    <col min="14" max="16384" width="9" style="17"/>
  </cols>
  <sheetData>
    <row r="1" spans="1:13" s="1" customFormat="1" ht="15" customHeight="1">
      <c r="A1" s="393" t="s">
        <v>156</v>
      </c>
      <c r="B1" s="77"/>
    </row>
    <row r="2" spans="1:13" s="1" customFormat="1" ht="15" customHeight="1">
      <c r="A2" s="927" t="s">
        <v>94</v>
      </c>
      <c r="B2" s="77"/>
    </row>
    <row r="3" spans="1:13" s="1" customFormat="1" ht="15" customHeight="1">
      <c r="A3" s="23"/>
      <c r="B3" s="20"/>
      <c r="J3" s="167"/>
    </row>
    <row r="4" spans="1:13" s="1" customFormat="1" ht="18" customHeight="1">
      <c r="A4" s="1027" t="s">
        <v>599</v>
      </c>
      <c r="B4" s="74"/>
      <c r="H4" s="781"/>
      <c r="M4" s="300" t="s">
        <v>392</v>
      </c>
    </row>
    <row r="5" spans="1:13" s="1" customFormat="1" ht="15" customHeight="1">
      <c r="A5" s="257" t="s">
        <v>229</v>
      </c>
      <c r="B5" s="20"/>
      <c r="E5" s="217"/>
      <c r="F5" s="217"/>
      <c r="H5" s="1066"/>
      <c r="I5" s="1066"/>
      <c r="J5" s="1066"/>
      <c r="K5" s="1066"/>
      <c r="L5" s="166"/>
      <c r="M5" s="61" t="s">
        <v>17</v>
      </c>
    </row>
    <row r="6" spans="1:13" s="20" customFormat="1" ht="15" customHeight="1">
      <c r="A6" s="414"/>
      <c r="B6" s="419"/>
      <c r="C6" s="419"/>
      <c r="D6" s="419"/>
      <c r="E6" s="419"/>
      <c r="F6" s="419"/>
      <c r="G6" s="419"/>
      <c r="H6" s="419"/>
      <c r="I6" s="414"/>
      <c r="J6" s="414"/>
      <c r="K6" s="414"/>
      <c r="L6" s="1050" t="s">
        <v>5</v>
      </c>
      <c r="M6" s="974"/>
    </row>
    <row r="7" spans="1:13" s="20" customFormat="1" ht="15" customHeight="1">
      <c r="A7" s="420" t="s">
        <v>327</v>
      </c>
      <c r="B7" s="1067">
        <f>'表紙 '!$A$8-(12-COLUMN())</f>
        <v>2014</v>
      </c>
      <c r="C7" s="1067">
        <f>'表紙 '!$A$8-(12-COLUMN())</f>
        <v>2015</v>
      </c>
      <c r="D7" s="1067">
        <f>'表紙 '!$A$8-(12-COLUMN())</f>
        <v>2016</v>
      </c>
      <c r="E7" s="1067">
        <f>'表紙 '!$A$8-(12-COLUMN())</f>
        <v>2017</v>
      </c>
      <c r="F7" s="1067">
        <f>'表紙 '!$A$8-(12-COLUMN())</f>
        <v>2018</v>
      </c>
      <c r="G7" s="1067">
        <f>'表紙 '!$A$8-(12-COLUMN())</f>
        <v>2019</v>
      </c>
      <c r="H7" s="1067">
        <f>'表紙 '!$A$8-(12-COLUMN())</f>
        <v>2020</v>
      </c>
      <c r="I7" s="1067">
        <f>'表紙 '!$A$8-(12-COLUMN())</f>
        <v>2021</v>
      </c>
      <c r="J7" s="1067">
        <f>'表紙 '!$A$8-(12-COLUMN())</f>
        <v>2022</v>
      </c>
      <c r="K7" s="1067">
        <f>'表紙 '!$A$8-(12-COLUMN())</f>
        <v>2023</v>
      </c>
      <c r="L7" s="421" t="s">
        <v>685</v>
      </c>
      <c r="M7" s="422"/>
    </row>
    <row r="8" spans="1:13" s="1" customFormat="1" ht="15" customHeight="1">
      <c r="A8" s="423"/>
      <c r="B8" s="1132"/>
      <c r="C8" s="1132"/>
      <c r="D8" s="420"/>
      <c r="E8" s="420"/>
      <c r="F8" s="424"/>
      <c r="G8" s="1132"/>
      <c r="H8" s="1132"/>
      <c r="I8" s="1132"/>
      <c r="J8" s="1132"/>
      <c r="K8" s="1132"/>
      <c r="L8" s="1131">
        <f>'表紙 '!$A$8-(8-COLUMN())</f>
        <v>2028</v>
      </c>
      <c r="M8" s="1131">
        <f>'表紙 '!$A$8-(4-COLUMN())</f>
        <v>2033</v>
      </c>
    </row>
    <row r="9" spans="1:13" s="1" customFormat="1" ht="24.75">
      <c r="A9" s="534" t="s">
        <v>335</v>
      </c>
      <c r="B9" s="114">
        <v>4908</v>
      </c>
      <c r="C9" s="115">
        <v>5022</v>
      </c>
      <c r="D9" s="115">
        <v>4879</v>
      </c>
      <c r="E9" s="115">
        <v>4895</v>
      </c>
      <c r="F9" s="533">
        <v>5180</v>
      </c>
      <c r="G9" s="719">
        <v>5201</v>
      </c>
      <c r="H9" s="114">
        <v>5082</v>
      </c>
      <c r="I9" s="114">
        <v>5337</v>
      </c>
      <c r="J9" s="114">
        <v>5242</v>
      </c>
      <c r="K9" s="114">
        <v>5039</v>
      </c>
      <c r="L9" s="114">
        <v>4850</v>
      </c>
      <c r="M9" s="114">
        <v>4840</v>
      </c>
    </row>
    <row r="10" spans="1:13" s="1" customFormat="1" ht="23.25">
      <c r="A10" s="535" t="s">
        <v>334</v>
      </c>
      <c r="B10" s="116">
        <v>5558</v>
      </c>
      <c r="C10" s="117">
        <v>5445</v>
      </c>
      <c r="D10" s="117">
        <v>5729</v>
      </c>
      <c r="E10" s="117">
        <v>5728</v>
      </c>
      <c r="F10" s="370">
        <v>5817</v>
      </c>
      <c r="G10" s="720">
        <v>5906.7</v>
      </c>
      <c r="H10" s="116">
        <v>6352</v>
      </c>
      <c r="I10" s="116">
        <v>5913</v>
      </c>
      <c r="J10" s="116">
        <v>5744</v>
      </c>
      <c r="K10" s="116">
        <v>5554</v>
      </c>
      <c r="L10" s="1269">
        <v>6695</v>
      </c>
      <c r="M10" s="1270">
        <v>6391</v>
      </c>
    </row>
    <row r="11" spans="1:13" s="1" customFormat="1" ht="24.75">
      <c r="A11" s="536" t="s">
        <v>324</v>
      </c>
      <c r="B11" s="537">
        <v>650</v>
      </c>
      <c r="C11" s="538">
        <v>423</v>
      </c>
      <c r="D11" s="538">
        <v>850</v>
      </c>
      <c r="E11" s="538">
        <v>833</v>
      </c>
      <c r="F11" s="539">
        <v>833</v>
      </c>
      <c r="G11" s="721">
        <v>705.69999999999982</v>
      </c>
      <c r="H11" s="537">
        <v>1270</v>
      </c>
      <c r="I11" s="537">
        <v>576</v>
      </c>
      <c r="J11" s="537">
        <v>502</v>
      </c>
      <c r="K11" s="537">
        <f t="shared" ref="K11:M11" si="0">K10-K9</f>
        <v>515</v>
      </c>
      <c r="L11" s="537">
        <f t="shared" si="0"/>
        <v>1845</v>
      </c>
      <c r="M11" s="537">
        <f t="shared" si="0"/>
        <v>1551</v>
      </c>
    </row>
    <row r="12" spans="1:13" s="20" customFormat="1" ht="15" customHeight="1">
      <c r="A12" s="1140" t="s">
        <v>325</v>
      </c>
      <c r="B12" s="1141">
        <v>13.243683781581092</v>
      </c>
      <c r="C12" s="1142">
        <v>8.4229390681003586</v>
      </c>
      <c r="D12" s="1142">
        <v>17.421602787456447</v>
      </c>
      <c r="E12" s="1142">
        <v>17.017364657814095</v>
      </c>
      <c r="F12" s="1143">
        <v>17.017364657814095</v>
      </c>
      <c r="G12" s="1144">
        <v>13.568544510671021</v>
      </c>
      <c r="H12" s="1141">
        <v>24.990161353797717</v>
      </c>
      <c r="I12" s="1141">
        <v>10.792580101180437</v>
      </c>
      <c r="J12" s="1141">
        <v>9.5764975200305233</v>
      </c>
      <c r="K12" s="1141">
        <f t="shared" ref="K12:M12" si="1">IF(K9=0,0,K11/K9*100)</f>
        <v>10.22028180194483</v>
      </c>
      <c r="L12" s="1141">
        <f t="shared" si="1"/>
        <v>38.041237113402062</v>
      </c>
      <c r="M12" s="1141">
        <f t="shared" si="1"/>
        <v>32.045454545454547</v>
      </c>
    </row>
    <row r="13" spans="1:13" s="267" customFormat="1" ht="14.25">
      <c r="A13" s="267" t="s">
        <v>698</v>
      </c>
      <c r="B13" s="76"/>
      <c r="K13" s="269"/>
    </row>
    <row r="14" spans="1:13" s="267" customFormat="1" ht="12">
      <c r="A14" s="267" t="s">
        <v>696</v>
      </c>
      <c r="B14" s="76"/>
      <c r="J14" s="280"/>
      <c r="K14" s="268"/>
    </row>
    <row r="15" spans="1:13" s="267" customFormat="1" ht="12">
      <c r="A15" s="267" t="s">
        <v>697</v>
      </c>
      <c r="B15" s="76"/>
    </row>
    <row r="16" spans="1:13" s="267" customFormat="1" ht="12">
      <c r="A16" s="267" t="s">
        <v>670</v>
      </c>
      <c r="B16" s="76"/>
    </row>
    <row r="17" spans="1:12" s="1" customFormat="1">
      <c r="A17" s="270" t="s">
        <v>191</v>
      </c>
      <c r="B17" s="20"/>
    </row>
    <row r="18" spans="1:12" s="1" customFormat="1">
      <c r="A18" s="270" t="s">
        <v>399</v>
      </c>
      <c r="B18" s="20"/>
    </row>
    <row r="19" spans="1:12" s="1" customFormat="1">
      <c r="A19" s="270" t="s">
        <v>400</v>
      </c>
      <c r="B19" s="20"/>
    </row>
    <row r="20" spans="1:12" s="1" customFormat="1">
      <c r="A20" s="270" t="s">
        <v>402</v>
      </c>
      <c r="B20" s="20"/>
    </row>
    <row r="21" spans="1:12" s="1" customFormat="1">
      <c r="A21" s="270" t="s">
        <v>401</v>
      </c>
      <c r="B21" s="20"/>
    </row>
    <row r="22" spans="1:12" ht="15" customHeight="1">
      <c r="B22" s="60"/>
    </row>
    <row r="23" spans="1:12" ht="18.75" customHeight="1">
      <c r="A23" s="1028" t="s">
        <v>600</v>
      </c>
      <c r="B23" s="60"/>
    </row>
    <row r="24" spans="1:12" ht="15" customHeight="1">
      <c r="A24" s="249" t="s">
        <v>188</v>
      </c>
      <c r="B24" s="60"/>
      <c r="E24" s="217"/>
      <c r="K24" s="280" t="s">
        <v>1224</v>
      </c>
    </row>
    <row r="25" spans="1:12" ht="15" customHeight="1">
      <c r="A25" s="399" t="s">
        <v>327</v>
      </c>
      <c r="B25" s="412">
        <f>'表紙 '!$A$8-(12-COLUMN())</f>
        <v>2014</v>
      </c>
      <c r="C25" s="412">
        <f>'表紙 '!$A$8-(12-COLUMN())</f>
        <v>2015</v>
      </c>
      <c r="D25" s="412">
        <f>'表紙 '!$A$8-(12-COLUMN())</f>
        <v>2016</v>
      </c>
      <c r="E25" s="412">
        <f>'表紙 '!$A$8-(12-COLUMN())</f>
        <v>2017</v>
      </c>
      <c r="F25" s="427">
        <f>'表紙 '!$A$8-(12-COLUMN())</f>
        <v>2018</v>
      </c>
      <c r="G25" s="427">
        <f>'表紙 '!$A$8-(12-COLUMN())</f>
        <v>2019</v>
      </c>
      <c r="H25" s="428">
        <f>'表紙 '!$A$8-(12-COLUMN())</f>
        <v>2020</v>
      </c>
      <c r="I25" s="428">
        <f>'表紙 '!$A$8-(12-COLUMN())</f>
        <v>2021</v>
      </c>
      <c r="J25" s="428">
        <f>'表紙 '!$A$8-(12-COLUMN())</f>
        <v>2022</v>
      </c>
      <c r="K25" s="428">
        <f>'表紙 '!$A$8-(12-COLUMN())</f>
        <v>2023</v>
      </c>
    </row>
    <row r="26" spans="1:12" ht="24">
      <c r="A26" s="406" t="s">
        <v>403</v>
      </c>
      <c r="B26" s="882" t="s">
        <v>22</v>
      </c>
      <c r="C26" s="882" t="s">
        <v>22</v>
      </c>
      <c r="D26" s="882" t="s">
        <v>22</v>
      </c>
      <c r="E26" s="882" t="s">
        <v>22</v>
      </c>
      <c r="F26" s="882" t="s">
        <v>22</v>
      </c>
      <c r="G26" s="882" t="s">
        <v>22</v>
      </c>
      <c r="H26" s="882" t="s">
        <v>22</v>
      </c>
      <c r="I26" s="882" t="s">
        <v>22</v>
      </c>
      <c r="J26" s="882" t="s">
        <v>22</v>
      </c>
      <c r="K26" s="1271" t="s">
        <v>22</v>
      </c>
    </row>
    <row r="27" spans="1:12" ht="24.75">
      <c r="A27" s="426" t="s">
        <v>326</v>
      </c>
      <c r="B27" s="119">
        <v>104.3</v>
      </c>
      <c r="C27" s="119">
        <v>107.1</v>
      </c>
      <c r="D27" s="119">
        <v>93.8</v>
      </c>
      <c r="E27" s="120">
        <v>110.9</v>
      </c>
      <c r="F27" s="150">
        <v>100.2</v>
      </c>
      <c r="G27" s="150">
        <v>102.33578174664355</v>
      </c>
      <c r="H27" s="226">
        <v>93.8</v>
      </c>
      <c r="I27" s="226">
        <v>96.427579040421122</v>
      </c>
      <c r="J27" s="846">
        <v>99.715209348189191</v>
      </c>
      <c r="K27" s="1272">
        <v>96.153327688129167</v>
      </c>
    </row>
    <row r="28" spans="1:12" ht="15" customHeight="1">
      <c r="B28" s="60"/>
      <c r="J28" s="1490"/>
      <c r="K28" s="1490"/>
    </row>
    <row r="29" spans="1:12" ht="15" customHeight="1">
      <c r="A29" s="72"/>
      <c r="B29" s="35"/>
      <c r="C29" s="72"/>
      <c r="D29" s="72"/>
      <c r="E29" s="72"/>
      <c r="F29" s="72"/>
      <c r="G29" s="72"/>
      <c r="H29" s="72"/>
      <c r="I29" s="72"/>
      <c r="J29" s="72"/>
      <c r="K29" s="72"/>
      <c r="L29" s="72"/>
    </row>
    <row r="30" spans="1:12" ht="15" customHeight="1">
      <c r="B30" s="60"/>
    </row>
    <row r="31" spans="1:12" ht="15" customHeight="1">
      <c r="A31" s="72"/>
      <c r="B31" s="35"/>
      <c r="C31" s="72"/>
      <c r="D31" s="72"/>
      <c r="E31" s="72"/>
      <c r="F31" s="72"/>
      <c r="G31" s="72"/>
      <c r="H31" s="72"/>
      <c r="I31" s="72"/>
      <c r="J31" s="72"/>
      <c r="K31" s="72"/>
      <c r="L31" s="72"/>
    </row>
    <row r="32" spans="1:12" ht="15" customHeight="1">
      <c r="B32" s="60"/>
    </row>
    <row r="33" spans="2:2">
      <c r="B33" s="60"/>
    </row>
    <row r="34" spans="2:2">
      <c r="B34" s="60"/>
    </row>
    <row r="35" spans="2:2">
      <c r="B35" s="60"/>
    </row>
    <row r="36" spans="2:2">
      <c r="B36" s="60"/>
    </row>
    <row r="37" spans="2:2">
      <c r="B37" s="60"/>
    </row>
    <row r="38" spans="2:2">
      <c r="B38" s="60"/>
    </row>
    <row r="39" spans="2:2">
      <c r="B39" s="60"/>
    </row>
  </sheetData>
  <mergeCells count="1">
    <mergeCell ref="J28:K28"/>
  </mergeCells>
  <phoneticPr fontId="12"/>
  <printOptions gridLinesSet="0"/>
  <pageMargins left="0.59055118110236227" right="0.39370078740157483" top="0.59055118110236227" bottom="0.39370078740157483" header="0.51181102362204722" footer="0.31496062992125984"/>
  <pageSetup paperSize="9" scale="7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24"/>
  <sheetViews>
    <sheetView workbookViewId="0"/>
  </sheetViews>
  <sheetFormatPr defaultRowHeight="13.5"/>
  <cols>
    <col min="1" max="1" width="26.125" style="1" customWidth="1"/>
    <col min="2" max="13" width="6.75" style="1" customWidth="1"/>
    <col min="14" max="29" width="6.125" style="1" customWidth="1"/>
    <col min="30" max="16384" width="9" style="1"/>
  </cols>
  <sheetData>
    <row r="1" spans="1:23" ht="15" customHeight="1">
      <c r="A1" s="393" t="s">
        <v>156</v>
      </c>
      <c r="B1" s="28"/>
      <c r="C1" s="28"/>
      <c r="L1" s="29"/>
      <c r="M1" s="28"/>
    </row>
    <row r="2" spans="1:23" ht="15" customHeight="1">
      <c r="A2" s="927" t="s">
        <v>166</v>
      </c>
      <c r="B2" s="91"/>
      <c r="C2" s="91"/>
      <c r="D2" s="23"/>
      <c r="E2" s="23"/>
      <c r="F2" s="23"/>
      <c r="G2" s="23"/>
      <c r="H2" s="23"/>
      <c r="I2" s="23"/>
      <c r="J2" s="23"/>
      <c r="K2" s="23"/>
      <c r="L2" s="92"/>
      <c r="M2" s="91"/>
      <c r="N2" s="23"/>
      <c r="O2" s="23"/>
      <c r="P2" s="23"/>
      <c r="Q2" s="23"/>
      <c r="R2" s="23"/>
      <c r="S2" s="23"/>
      <c r="T2" s="23"/>
      <c r="U2" s="23"/>
      <c r="V2" s="23"/>
      <c r="W2" s="23"/>
    </row>
    <row r="3" spans="1:23" ht="15" customHeight="1">
      <c r="B3" s="20"/>
      <c r="C3" s="20"/>
    </row>
    <row r="4" spans="1:23" ht="16.5" customHeight="1">
      <c r="A4" s="1027" t="s">
        <v>601</v>
      </c>
      <c r="B4" s="20"/>
      <c r="C4" s="20"/>
    </row>
    <row r="5" spans="1:23" ht="15" customHeight="1">
      <c r="A5" s="261" t="s">
        <v>189</v>
      </c>
      <c r="B5" s="20"/>
      <c r="C5" s="20"/>
      <c r="J5" s="230"/>
      <c r="K5" s="230"/>
    </row>
    <row r="6" spans="1:23" ht="15" customHeight="1">
      <c r="A6" s="429" t="s">
        <v>327</v>
      </c>
      <c r="B6" s="429">
        <v>1989</v>
      </c>
      <c r="C6" s="429">
        <v>1990</v>
      </c>
      <c r="D6" s="429">
        <v>1991</v>
      </c>
      <c r="E6" s="429">
        <v>1992</v>
      </c>
      <c r="F6" s="429">
        <v>1993</v>
      </c>
      <c r="G6" s="429">
        <v>1994</v>
      </c>
      <c r="H6" s="429">
        <v>1995</v>
      </c>
      <c r="I6" s="429">
        <v>1996</v>
      </c>
      <c r="J6" s="429">
        <v>1997</v>
      </c>
      <c r="K6" s="429">
        <v>1998</v>
      </c>
      <c r="L6" s="429">
        <v>1999</v>
      </c>
      <c r="M6" s="429">
        <v>2000</v>
      </c>
    </row>
    <row r="7" spans="1:23" ht="26.25" customHeight="1">
      <c r="A7" s="406" t="s">
        <v>443</v>
      </c>
      <c r="B7" s="114">
        <v>6</v>
      </c>
      <c r="C7" s="114">
        <v>13</v>
      </c>
      <c r="D7" s="114">
        <v>162</v>
      </c>
      <c r="E7" s="114">
        <v>8</v>
      </c>
      <c r="F7" s="114">
        <v>10</v>
      </c>
      <c r="G7" s="114">
        <v>6</v>
      </c>
      <c r="H7" s="114">
        <v>9</v>
      </c>
      <c r="I7" s="114">
        <v>10</v>
      </c>
      <c r="J7" s="114">
        <v>6</v>
      </c>
      <c r="K7" s="114">
        <v>8</v>
      </c>
      <c r="L7" s="114">
        <v>4</v>
      </c>
      <c r="M7" s="114">
        <v>5</v>
      </c>
    </row>
    <row r="8" spans="1:23" ht="26.25" customHeight="1">
      <c r="A8" s="722" t="s">
        <v>444</v>
      </c>
      <c r="B8" s="116">
        <v>31</v>
      </c>
      <c r="C8" s="116">
        <v>27</v>
      </c>
      <c r="D8" s="116">
        <v>23</v>
      </c>
      <c r="E8" s="116">
        <v>14</v>
      </c>
      <c r="F8" s="116">
        <v>12</v>
      </c>
      <c r="G8" s="116">
        <v>8</v>
      </c>
      <c r="H8" s="116">
        <v>13</v>
      </c>
      <c r="I8" s="116">
        <v>13</v>
      </c>
      <c r="J8" s="116">
        <v>18</v>
      </c>
      <c r="K8" s="116">
        <v>20</v>
      </c>
      <c r="L8" s="116">
        <v>18</v>
      </c>
      <c r="M8" s="116">
        <v>17</v>
      </c>
    </row>
    <row r="9" spans="1:23" ht="26.25" customHeight="1">
      <c r="A9" s="722" t="s">
        <v>445</v>
      </c>
      <c r="B9" s="121">
        <v>0.27</v>
      </c>
      <c r="C9" s="121">
        <v>0.31</v>
      </c>
      <c r="D9" s="121">
        <v>0.86</v>
      </c>
      <c r="E9" s="121">
        <v>0.23</v>
      </c>
      <c r="F9" s="121">
        <v>0.26</v>
      </c>
      <c r="G9" s="121">
        <v>0.19</v>
      </c>
      <c r="H9" s="121">
        <v>0.19</v>
      </c>
      <c r="I9" s="121">
        <v>0.21</v>
      </c>
      <c r="J9" s="121">
        <v>0.15</v>
      </c>
      <c r="K9" s="121">
        <v>0.24</v>
      </c>
      <c r="L9" s="121">
        <v>0.28000000000000003</v>
      </c>
      <c r="M9" s="121">
        <v>0.14000000000000001</v>
      </c>
    </row>
    <row r="10" spans="1:23" ht="26.25" customHeight="1">
      <c r="A10" s="426" t="s">
        <v>446</v>
      </c>
      <c r="B10" s="123">
        <v>0.2</v>
      </c>
      <c r="C10" s="123">
        <v>0.17</v>
      </c>
      <c r="D10" s="123">
        <v>0.15</v>
      </c>
      <c r="E10" s="123">
        <v>0.09</v>
      </c>
      <c r="F10" s="123">
        <v>0.08</v>
      </c>
      <c r="G10" s="123">
        <v>0.06</v>
      </c>
      <c r="H10" s="123">
        <v>0.09</v>
      </c>
      <c r="I10" s="123">
        <v>0.08</v>
      </c>
      <c r="J10" s="123">
        <v>0.12</v>
      </c>
      <c r="K10" s="123">
        <v>0.13</v>
      </c>
      <c r="L10" s="123">
        <v>0.12</v>
      </c>
      <c r="M10" s="123">
        <v>0.12</v>
      </c>
    </row>
    <row r="11" spans="1:23" ht="15" customHeight="1">
      <c r="A11" s="429" t="s">
        <v>327</v>
      </c>
      <c r="B11" s="429">
        <v>2001</v>
      </c>
      <c r="C11" s="429">
        <v>2002</v>
      </c>
      <c r="D11" s="429">
        <v>2003</v>
      </c>
      <c r="E11" s="412">
        <v>2004</v>
      </c>
      <c r="F11" s="412">
        <v>2005</v>
      </c>
      <c r="G11" s="412">
        <v>2006</v>
      </c>
      <c r="H11" s="412">
        <v>2007</v>
      </c>
      <c r="I11" s="412">
        <v>2008</v>
      </c>
      <c r="J11" s="412">
        <v>2009</v>
      </c>
      <c r="K11" s="412">
        <v>2010</v>
      </c>
      <c r="L11" s="427">
        <v>2011</v>
      </c>
      <c r="M11" s="427">
        <v>2012</v>
      </c>
    </row>
    <row r="12" spans="1:23" ht="27.75" customHeight="1">
      <c r="A12" s="406" t="s">
        <v>443</v>
      </c>
      <c r="B12" s="114">
        <v>4</v>
      </c>
      <c r="C12" s="114">
        <v>6</v>
      </c>
      <c r="D12" s="114">
        <v>4</v>
      </c>
      <c r="E12" s="114">
        <v>43</v>
      </c>
      <c r="F12" s="114">
        <v>14</v>
      </c>
      <c r="G12" s="114">
        <v>5</v>
      </c>
      <c r="H12" s="114">
        <v>3</v>
      </c>
      <c r="I12" s="114">
        <v>5</v>
      </c>
      <c r="J12" s="115">
        <v>8</v>
      </c>
      <c r="K12" s="114">
        <v>5</v>
      </c>
      <c r="L12" s="115">
        <v>4</v>
      </c>
      <c r="M12" s="114">
        <v>9</v>
      </c>
    </row>
    <row r="13" spans="1:23" ht="27.75" customHeight="1">
      <c r="A13" s="722" t="s">
        <v>444</v>
      </c>
      <c r="B13" s="116">
        <v>14</v>
      </c>
      <c r="C13" s="116">
        <v>14</v>
      </c>
      <c r="D13" s="116">
        <v>13</v>
      </c>
      <c r="E13" s="116">
        <v>12</v>
      </c>
      <c r="F13" s="116">
        <v>15</v>
      </c>
      <c r="G13" s="116">
        <v>15</v>
      </c>
      <c r="H13" s="116">
        <v>14</v>
      </c>
      <c r="I13" s="116">
        <v>16</v>
      </c>
      <c r="J13" s="117">
        <v>15</v>
      </c>
      <c r="K13" s="116">
        <v>20</v>
      </c>
      <c r="L13" s="117">
        <v>19</v>
      </c>
      <c r="M13" s="116">
        <v>16</v>
      </c>
    </row>
    <row r="14" spans="1:23" ht="27.75" customHeight="1">
      <c r="A14" s="722" t="s">
        <v>445</v>
      </c>
      <c r="B14" s="121">
        <v>0.08</v>
      </c>
      <c r="C14" s="121">
        <v>0.22</v>
      </c>
      <c r="D14" s="121">
        <v>0.12</v>
      </c>
      <c r="E14" s="121">
        <v>0.22</v>
      </c>
      <c r="F14" s="121">
        <v>0.26</v>
      </c>
      <c r="G14" s="121">
        <v>0.17</v>
      </c>
      <c r="H14" s="121">
        <v>7.0000000000000007E-2</v>
      </c>
      <c r="I14" s="121">
        <v>0.1</v>
      </c>
      <c r="J14" s="122">
        <v>0.08</v>
      </c>
      <c r="K14" s="121">
        <v>0.08</v>
      </c>
      <c r="L14" s="122">
        <v>0.05</v>
      </c>
      <c r="M14" s="121">
        <v>0.12</v>
      </c>
    </row>
    <row r="15" spans="1:23" ht="27.75" customHeight="1">
      <c r="A15" s="426" t="s">
        <v>446</v>
      </c>
      <c r="B15" s="123">
        <v>0.1</v>
      </c>
      <c r="C15" s="123">
        <v>0.1</v>
      </c>
      <c r="D15" s="123">
        <v>0.09</v>
      </c>
      <c r="E15" s="123">
        <v>0.09</v>
      </c>
      <c r="F15" s="123">
        <v>0.1</v>
      </c>
      <c r="G15" s="123">
        <v>0.1</v>
      </c>
      <c r="H15" s="123">
        <v>0.1</v>
      </c>
      <c r="I15" s="123">
        <v>0.1</v>
      </c>
      <c r="J15" s="124">
        <v>0.1</v>
      </c>
      <c r="K15" s="123">
        <v>0.1</v>
      </c>
      <c r="L15" s="124">
        <v>0.1</v>
      </c>
      <c r="M15" s="123">
        <v>0.1</v>
      </c>
    </row>
    <row r="16" spans="1:23" ht="15" customHeight="1">
      <c r="A16" s="429" t="s">
        <v>327</v>
      </c>
      <c r="B16" s="408">
        <v>2013</v>
      </c>
      <c r="C16" s="430">
        <v>2014</v>
      </c>
      <c r="D16" s="709">
        <v>2015</v>
      </c>
      <c r="E16" s="430">
        <v>2016</v>
      </c>
      <c r="F16" s="709">
        <v>2017</v>
      </c>
      <c r="G16" s="430">
        <v>2018</v>
      </c>
      <c r="H16" s="709">
        <v>2019</v>
      </c>
      <c r="I16" s="430">
        <v>2020</v>
      </c>
      <c r="J16" s="709">
        <v>2021</v>
      </c>
      <c r="K16" s="430">
        <v>2022</v>
      </c>
      <c r="L16" s="430">
        <v>2023</v>
      </c>
    </row>
    <row r="17" spans="1:24" ht="28.5" customHeight="1">
      <c r="A17" s="406" t="s">
        <v>443</v>
      </c>
      <c r="B17" s="169">
        <v>4</v>
      </c>
      <c r="C17" s="169">
        <v>5</v>
      </c>
      <c r="D17" s="169">
        <v>4</v>
      </c>
      <c r="E17" s="283">
        <v>4</v>
      </c>
      <c r="F17" s="723">
        <v>11</v>
      </c>
      <c r="G17" s="847">
        <v>9</v>
      </c>
      <c r="H17" s="847">
        <v>3</v>
      </c>
      <c r="I17" s="847">
        <v>7</v>
      </c>
      <c r="J17" s="847">
        <v>3</v>
      </c>
      <c r="K17" s="1145">
        <v>12</v>
      </c>
      <c r="L17" s="847">
        <v>495</v>
      </c>
      <c r="O17" s="23"/>
      <c r="P17" s="23"/>
      <c r="Q17" s="23"/>
      <c r="R17" s="23"/>
      <c r="S17" s="23"/>
      <c r="T17" s="23"/>
      <c r="U17" s="23"/>
      <c r="V17" s="23"/>
      <c r="W17" s="23"/>
      <c r="X17" s="23"/>
    </row>
    <row r="18" spans="1:24" ht="28.5" customHeight="1">
      <c r="A18" s="722" t="s">
        <v>444</v>
      </c>
      <c r="B18" s="170">
        <v>16</v>
      </c>
      <c r="C18" s="170">
        <v>17</v>
      </c>
      <c r="D18" s="170">
        <v>16</v>
      </c>
      <c r="E18" s="284">
        <v>17</v>
      </c>
      <c r="F18" s="724">
        <v>15</v>
      </c>
      <c r="G18" s="848">
        <v>15</v>
      </c>
      <c r="H18" s="848">
        <v>16</v>
      </c>
      <c r="I18" s="848">
        <v>15</v>
      </c>
      <c r="J18" s="848">
        <v>14</v>
      </c>
      <c r="K18" s="1146">
        <v>14</v>
      </c>
      <c r="L18" s="848">
        <v>15</v>
      </c>
    </row>
    <row r="19" spans="1:24" ht="28.5" customHeight="1">
      <c r="A19" s="722" t="s">
        <v>445</v>
      </c>
      <c r="B19" s="170">
        <v>0.11</v>
      </c>
      <c r="C19" s="189">
        <v>0.09</v>
      </c>
      <c r="D19" s="189">
        <v>0.04</v>
      </c>
      <c r="E19" s="285">
        <v>0.06</v>
      </c>
      <c r="F19" s="725">
        <v>0.09</v>
      </c>
      <c r="G19" s="849">
        <v>0.06</v>
      </c>
      <c r="H19" s="849">
        <v>0.03</v>
      </c>
      <c r="I19" s="849">
        <v>0.06</v>
      </c>
      <c r="J19" s="849">
        <v>0.04</v>
      </c>
      <c r="K19" s="849">
        <v>0.08</v>
      </c>
      <c r="L19" s="849">
        <v>0.48</v>
      </c>
    </row>
    <row r="20" spans="1:24" ht="28.5" customHeight="1">
      <c r="A20" s="426" t="s">
        <v>446</v>
      </c>
      <c r="B20" s="124">
        <v>0.1</v>
      </c>
      <c r="C20" s="190">
        <v>0.1</v>
      </c>
      <c r="D20" s="190">
        <v>0.1</v>
      </c>
      <c r="E20" s="286">
        <v>0.1</v>
      </c>
      <c r="F20" s="726">
        <v>0.09</v>
      </c>
      <c r="G20" s="849">
        <v>0.09</v>
      </c>
      <c r="H20" s="975">
        <v>0.09</v>
      </c>
      <c r="I20" s="975">
        <v>0.08</v>
      </c>
      <c r="J20" s="975">
        <v>0.08</v>
      </c>
      <c r="K20" s="975">
        <v>0.08</v>
      </c>
      <c r="L20" s="975">
        <v>0.08</v>
      </c>
    </row>
    <row r="21" spans="1:24">
      <c r="A21" s="145" t="s">
        <v>1611</v>
      </c>
      <c r="G21" s="851"/>
      <c r="H21" s="166"/>
    </row>
    <row r="22" spans="1:24">
      <c r="A22" s="145" t="s">
        <v>1612</v>
      </c>
    </row>
    <row r="23" spans="1:24">
      <c r="A23" s="249" t="s">
        <v>1613</v>
      </c>
    </row>
    <row r="24" spans="1:24">
      <c r="A24" s="249" t="s">
        <v>1614</v>
      </c>
    </row>
  </sheetData>
  <phoneticPr fontId="12"/>
  <printOptions gridLinesSet="0"/>
  <pageMargins left="0.70866141732283472" right="0.59055118110236227" top="0.59055118110236227" bottom="0.39370078740157483" header="0.51181102362204722" footer="0.31496062992125984"/>
  <pageSetup paperSize="9" scale="83"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7"/>
  <sheetViews>
    <sheetView workbookViewId="0"/>
  </sheetViews>
  <sheetFormatPr defaultRowHeight="13.5"/>
  <cols>
    <col min="1" max="2" width="13.375" customWidth="1"/>
    <col min="3" max="10" width="8.375" customWidth="1"/>
  </cols>
  <sheetData>
    <row r="1" spans="1:12" ht="14.25">
      <c r="A1" s="1030" t="s">
        <v>195</v>
      </c>
      <c r="B1" s="179"/>
      <c r="C1" s="179"/>
      <c r="D1" s="179"/>
      <c r="E1" s="179"/>
      <c r="F1" s="180"/>
      <c r="G1" s="180"/>
      <c r="H1" s="180"/>
      <c r="I1" s="180"/>
      <c r="J1" s="180"/>
    </row>
    <row r="2" spans="1:12">
      <c r="A2" s="928" t="s">
        <v>196</v>
      </c>
      <c r="B2" s="179"/>
      <c r="C2" s="179"/>
      <c r="D2" s="179"/>
      <c r="E2" s="179"/>
      <c r="F2" s="180"/>
      <c r="G2" s="180"/>
      <c r="H2" s="180"/>
      <c r="I2" s="180"/>
      <c r="J2" s="180"/>
    </row>
    <row r="4" spans="1:12">
      <c r="A4" s="391" t="s">
        <v>1257</v>
      </c>
      <c r="B4" s="179"/>
      <c r="C4" s="179"/>
      <c r="D4" s="179"/>
      <c r="E4" s="179"/>
      <c r="F4" s="179"/>
      <c r="G4" s="179"/>
      <c r="H4" s="180"/>
      <c r="I4" s="347"/>
      <c r="J4" s="347"/>
      <c r="K4" s="347" t="s">
        <v>392</v>
      </c>
    </row>
    <row r="5" spans="1:12">
      <c r="A5" s="287" t="s">
        <v>197</v>
      </c>
      <c r="B5" s="179"/>
      <c r="C5" s="179"/>
      <c r="D5" s="179"/>
      <c r="E5" s="240"/>
      <c r="F5" s="241"/>
      <c r="G5" s="240"/>
      <c r="H5" s="241"/>
      <c r="I5" s="291"/>
      <c r="J5" s="291"/>
      <c r="K5" s="291" t="s">
        <v>4</v>
      </c>
    </row>
    <row r="6" spans="1:12">
      <c r="A6" s="1491" t="s">
        <v>327</v>
      </c>
      <c r="B6" s="1491"/>
      <c r="C6" s="431">
        <v>1993</v>
      </c>
      <c r="D6" s="431">
        <v>1998</v>
      </c>
      <c r="E6" s="429">
        <f>'表紙 '!$A$8-(12-COLUMN())</f>
        <v>2017</v>
      </c>
      <c r="F6" s="429">
        <f>'表紙 '!$A$8-(12-COLUMN())</f>
        <v>2018</v>
      </c>
      <c r="G6" s="429">
        <f>'表紙 '!$A$8-(12-COLUMN())</f>
        <v>2019</v>
      </c>
      <c r="H6" s="429">
        <f>'表紙 '!$A$8-(12-COLUMN())</f>
        <v>2020</v>
      </c>
      <c r="I6" s="429">
        <f>'表紙 '!$A$8-(12-COLUMN())</f>
        <v>2021</v>
      </c>
      <c r="J6" s="429">
        <f>'表紙 '!$A$8-(12-COLUMN())</f>
        <v>2022</v>
      </c>
      <c r="K6" s="429">
        <f>'表紙 '!$A$8-(12-COLUMN())</f>
        <v>2023</v>
      </c>
    </row>
    <row r="7" spans="1:12">
      <c r="A7" s="676" t="s">
        <v>395</v>
      </c>
      <c r="B7" s="686" t="s">
        <v>118</v>
      </c>
      <c r="C7" s="677">
        <v>1806</v>
      </c>
      <c r="D7" s="677">
        <v>1806</v>
      </c>
      <c r="E7" s="678">
        <v>1928</v>
      </c>
      <c r="F7" s="677">
        <v>1929</v>
      </c>
      <c r="G7" s="679">
        <v>1931.96</v>
      </c>
      <c r="H7" s="677">
        <v>1934.16</v>
      </c>
      <c r="I7" s="679">
        <v>1934.46</v>
      </c>
      <c r="J7" s="677">
        <v>1934.63</v>
      </c>
      <c r="K7" s="677">
        <v>1940.43</v>
      </c>
      <c r="L7" s="782"/>
    </row>
    <row r="8" spans="1:12">
      <c r="A8" s="1031"/>
      <c r="B8" s="703"/>
      <c r="C8" s="691">
        <v>36</v>
      </c>
      <c r="D8" s="691">
        <v>29</v>
      </c>
      <c r="E8" s="691">
        <v>23.867479666141726</v>
      </c>
      <c r="F8" s="691">
        <v>23</v>
      </c>
      <c r="G8" s="692">
        <v>23.426363304339979</v>
      </c>
      <c r="H8" s="693">
        <v>23.447603668870606</v>
      </c>
      <c r="I8" s="692">
        <v>23.450387675836083</v>
      </c>
      <c r="J8" s="693">
        <v>23.463342279811723</v>
      </c>
      <c r="K8" s="693">
        <v>23.505747335293325</v>
      </c>
    </row>
    <row r="9" spans="1:12">
      <c r="A9" s="675" t="s">
        <v>185</v>
      </c>
      <c r="B9" s="701" t="s">
        <v>116</v>
      </c>
      <c r="C9" s="624">
        <v>2662</v>
      </c>
      <c r="D9" s="624">
        <v>3862</v>
      </c>
      <c r="E9" s="625">
        <v>4400</v>
      </c>
      <c r="F9" s="624">
        <v>4825</v>
      </c>
      <c r="G9" s="626">
        <v>4564.9880000000003</v>
      </c>
      <c r="H9" s="624">
        <v>4564.7</v>
      </c>
      <c r="I9" s="626">
        <v>4564.7</v>
      </c>
      <c r="J9" s="624">
        <v>4564.7</v>
      </c>
      <c r="K9" s="1273">
        <v>4564.7</v>
      </c>
      <c r="L9" s="782"/>
    </row>
    <row r="10" spans="1:12">
      <c r="A10" s="702"/>
      <c r="B10" s="684" t="s">
        <v>410</v>
      </c>
      <c r="C10" s="688">
        <v>2162</v>
      </c>
      <c r="D10" s="688">
        <v>2162</v>
      </c>
      <c r="E10" s="689">
        <v>1500</v>
      </c>
      <c r="F10" s="688">
        <v>1500</v>
      </c>
      <c r="G10" s="690">
        <v>1240.288</v>
      </c>
      <c r="H10" s="688">
        <v>1240</v>
      </c>
      <c r="I10" s="690">
        <v>1240</v>
      </c>
      <c r="J10" s="688">
        <v>740</v>
      </c>
      <c r="K10" s="688">
        <v>740</v>
      </c>
      <c r="L10" s="782"/>
    </row>
    <row r="11" spans="1:12">
      <c r="A11" s="675"/>
      <c r="B11" s="680" t="s">
        <v>411</v>
      </c>
      <c r="C11" s="691">
        <v>43</v>
      </c>
      <c r="D11" s="691">
        <v>35</v>
      </c>
      <c r="E11" s="691">
        <v>18.568037870874893</v>
      </c>
      <c r="F11" s="691">
        <v>18</v>
      </c>
      <c r="G11" s="691">
        <v>15.035865389232479</v>
      </c>
      <c r="H11" s="691">
        <v>15.032380231935081</v>
      </c>
      <c r="I11" s="691">
        <v>15.0318335442639</v>
      </c>
      <c r="J11" s="691">
        <v>8.9747772375393087</v>
      </c>
      <c r="K11" s="691">
        <v>8.9641229150843174</v>
      </c>
    </row>
    <row r="12" spans="1:12">
      <c r="A12" s="675"/>
      <c r="B12" s="684" t="s">
        <v>412</v>
      </c>
      <c r="C12" s="688">
        <v>500</v>
      </c>
      <c r="D12" s="688">
        <v>1700</v>
      </c>
      <c r="E12" s="689">
        <v>2900</v>
      </c>
      <c r="F12" s="688">
        <v>2900</v>
      </c>
      <c r="G12" s="690">
        <v>2900</v>
      </c>
      <c r="H12" s="688">
        <v>2900</v>
      </c>
      <c r="I12" s="690">
        <v>2900</v>
      </c>
      <c r="J12" s="688">
        <v>2900</v>
      </c>
      <c r="K12" s="688">
        <v>2900</v>
      </c>
    </row>
    <row r="13" spans="1:12">
      <c r="A13" s="675"/>
      <c r="B13" s="680" t="s">
        <v>413</v>
      </c>
      <c r="C13" s="691">
        <v>10</v>
      </c>
      <c r="D13" s="691">
        <v>27</v>
      </c>
      <c r="E13" s="691">
        <v>35.898206550358132</v>
      </c>
      <c r="F13" s="691">
        <v>34</v>
      </c>
      <c r="G13" s="692">
        <v>35.164523894172731</v>
      </c>
      <c r="H13" s="693">
        <v>35.156373123073998</v>
      </c>
      <c r="I13" s="692">
        <v>35.155094579326864</v>
      </c>
      <c r="J13" s="693">
        <v>35.171424309275672</v>
      </c>
      <c r="K13" s="693">
        <v>35.129670883438543</v>
      </c>
    </row>
    <row r="14" spans="1:12">
      <c r="A14" s="675"/>
      <c r="B14" s="685" t="s">
        <v>686</v>
      </c>
      <c r="C14" s="694" t="s">
        <v>173</v>
      </c>
      <c r="D14" s="694" t="s">
        <v>173</v>
      </c>
      <c r="E14" s="695" t="s">
        <v>22</v>
      </c>
      <c r="F14" s="694">
        <v>425</v>
      </c>
      <c r="G14" s="696">
        <v>424.7</v>
      </c>
      <c r="H14" s="694">
        <v>424.7</v>
      </c>
      <c r="I14" s="696">
        <v>424.7</v>
      </c>
      <c r="J14" s="694">
        <v>924.7</v>
      </c>
      <c r="K14" s="694">
        <v>924.7</v>
      </c>
    </row>
    <row r="15" spans="1:12">
      <c r="A15" s="623"/>
      <c r="B15" s="680"/>
      <c r="C15" s="697" t="s">
        <v>173</v>
      </c>
      <c r="D15" s="698" t="s">
        <v>173</v>
      </c>
      <c r="E15" s="698" t="s">
        <v>22</v>
      </c>
      <c r="F15" s="1260">
        <v>5</v>
      </c>
      <c r="G15" s="1258">
        <v>5</v>
      </c>
      <c r="H15" s="1259">
        <v>5</v>
      </c>
      <c r="I15" s="1258">
        <v>5.1484029889103864</v>
      </c>
      <c r="J15" s="1259">
        <v>11.21483312371973</v>
      </c>
      <c r="K15" s="1260">
        <v>11.201519539970903</v>
      </c>
    </row>
    <row r="16" spans="1:12">
      <c r="A16" s="622" t="s">
        <v>186</v>
      </c>
      <c r="B16" s="681" t="s">
        <v>117</v>
      </c>
      <c r="C16" s="688">
        <v>540</v>
      </c>
      <c r="D16" s="688">
        <v>540</v>
      </c>
      <c r="E16" s="689">
        <v>1746</v>
      </c>
      <c r="F16" s="688">
        <v>1746</v>
      </c>
      <c r="G16" s="690">
        <v>1746</v>
      </c>
      <c r="H16" s="688">
        <v>1746</v>
      </c>
      <c r="I16" s="690">
        <v>1746</v>
      </c>
      <c r="J16" s="688">
        <v>1746</v>
      </c>
      <c r="K16" s="688">
        <v>1746</v>
      </c>
      <c r="L16" s="782"/>
    </row>
    <row r="17" spans="1:12">
      <c r="A17" s="623"/>
      <c r="B17" s="703"/>
      <c r="C17" s="691">
        <v>11</v>
      </c>
      <c r="D17" s="691">
        <v>9</v>
      </c>
      <c r="E17" s="691">
        <v>21.613196081698376</v>
      </c>
      <c r="F17" s="691">
        <v>21</v>
      </c>
      <c r="G17" s="692">
        <v>21.171468523870892</v>
      </c>
      <c r="H17" s="693">
        <v>21.166561197547299</v>
      </c>
      <c r="I17" s="692">
        <v>21.165791426036108</v>
      </c>
      <c r="J17" s="693">
        <v>21.175623049653559</v>
      </c>
      <c r="K17" s="693">
        <v>21.150484607752997</v>
      </c>
    </row>
    <row r="18" spans="1:12">
      <c r="A18" s="683" t="s">
        <v>1281</v>
      </c>
      <c r="B18" s="681" t="s">
        <v>1301</v>
      </c>
      <c r="C18" s="694" t="s">
        <v>173</v>
      </c>
      <c r="D18" s="694" t="s">
        <v>173</v>
      </c>
      <c r="E18" s="695">
        <v>4</v>
      </c>
      <c r="F18" s="694">
        <v>4</v>
      </c>
      <c r="G18" s="696">
        <v>4</v>
      </c>
      <c r="H18" s="694">
        <v>4</v>
      </c>
      <c r="I18" s="696">
        <v>4</v>
      </c>
      <c r="J18" s="694">
        <v>4</v>
      </c>
      <c r="K18" s="694">
        <v>4</v>
      </c>
      <c r="L18" s="782"/>
    </row>
    <row r="19" spans="1:12">
      <c r="A19" s="682"/>
      <c r="B19" s="700"/>
      <c r="C19" s="699" t="s">
        <v>173</v>
      </c>
      <c r="D19" s="699" t="s">
        <v>173</v>
      </c>
      <c r="E19" s="687">
        <v>4.9514767655666383E-2</v>
      </c>
      <c r="F19" s="687">
        <v>0</v>
      </c>
      <c r="G19" s="687">
        <v>4.850279157816928E-2</v>
      </c>
      <c r="H19" s="687">
        <v>4.8491549135274453E-2</v>
      </c>
      <c r="I19" s="687">
        <v>4.848978562665774E-2</v>
      </c>
      <c r="J19" s="687">
        <v>0</v>
      </c>
      <c r="K19" s="687">
        <v>4.8454718459915232E-2</v>
      </c>
    </row>
    <row r="20" spans="1:12" ht="12.75" customHeight="1">
      <c r="A20" s="619" t="s">
        <v>184</v>
      </c>
      <c r="B20" s="704" t="s">
        <v>115</v>
      </c>
      <c r="C20" s="432">
        <v>5008</v>
      </c>
      <c r="D20" s="432">
        <v>6208</v>
      </c>
      <c r="E20" s="620">
        <v>8078</v>
      </c>
      <c r="F20" s="432">
        <v>8503</v>
      </c>
      <c r="G20" s="621">
        <v>8247</v>
      </c>
      <c r="H20" s="432">
        <v>8249</v>
      </c>
      <c r="I20" s="432">
        <v>8249</v>
      </c>
      <c r="J20" s="432">
        <v>8249</v>
      </c>
      <c r="K20" s="432">
        <v>8255</v>
      </c>
      <c r="L20" s="782"/>
    </row>
    <row r="21" spans="1:12" s="1" customFormat="1" ht="15" customHeight="1">
      <c r="A21" s="281" t="s">
        <v>526</v>
      </c>
      <c r="B21" s="52"/>
      <c r="C21" s="52"/>
      <c r="D21" s="52"/>
      <c r="E21" s="52"/>
      <c r="H21" s="2"/>
      <c r="I21" s="2"/>
      <c r="J21" s="2"/>
    </row>
    <row r="22" spans="1:12" s="191" customFormat="1">
      <c r="A22" s="290" t="s">
        <v>409</v>
      </c>
      <c r="B22" s="179"/>
      <c r="C22" s="179"/>
      <c r="D22" s="179"/>
      <c r="E22" s="179"/>
      <c r="F22" s="179"/>
      <c r="G22" s="179"/>
      <c r="H22" s="179"/>
      <c r="I22" s="179"/>
      <c r="J22" s="179"/>
    </row>
    <row r="23" spans="1:12">
      <c r="A23" s="618" t="s">
        <v>408</v>
      </c>
      <c r="B23" s="179"/>
      <c r="C23" s="179"/>
      <c r="D23" s="179"/>
      <c r="E23" s="179"/>
      <c r="F23" s="179"/>
      <c r="G23" s="179"/>
      <c r="H23" s="180"/>
      <c r="I23" s="180"/>
      <c r="J23" s="180"/>
    </row>
    <row r="24" spans="1:12" s="1" customFormat="1" ht="14.25" customHeight="1">
      <c r="A24" s="293" t="s">
        <v>99</v>
      </c>
      <c r="B24" s="52"/>
      <c r="C24" s="52"/>
      <c r="D24" s="52"/>
      <c r="E24" s="52"/>
      <c r="H24" s="2"/>
      <c r="I24" s="2"/>
      <c r="J24" s="2"/>
    </row>
    <row r="25" spans="1:12" s="193" customFormat="1">
      <c r="A25" s="288" t="s">
        <v>407</v>
      </c>
      <c r="B25" s="192"/>
      <c r="C25" s="192"/>
      <c r="D25" s="192"/>
      <c r="E25" s="192"/>
      <c r="F25" s="192"/>
      <c r="G25" s="192"/>
      <c r="H25" s="192"/>
      <c r="I25" s="192"/>
      <c r="J25" s="192"/>
    </row>
    <row r="26" spans="1:12">
      <c r="A26" s="289" t="s">
        <v>406</v>
      </c>
      <c r="B26" s="179"/>
      <c r="C26" s="179"/>
      <c r="D26" s="179"/>
      <c r="E26" s="179"/>
      <c r="F26" s="179"/>
      <c r="G26" s="179"/>
      <c r="H26" s="180"/>
      <c r="I26" s="180"/>
      <c r="J26" s="180"/>
    </row>
    <row r="27" spans="1:12">
      <c r="A27" s="289"/>
      <c r="B27" s="179"/>
      <c r="C27" s="179"/>
      <c r="D27" s="179"/>
      <c r="E27" s="179"/>
      <c r="F27" s="179"/>
      <c r="G27" s="179"/>
      <c r="H27" s="180"/>
      <c r="I27" s="180"/>
      <c r="J27" s="180"/>
    </row>
  </sheetData>
  <mergeCells count="1">
    <mergeCell ref="A6:B6"/>
  </mergeCells>
  <phoneticPr fontId="12"/>
  <pageMargins left="0.70866141732283472" right="0.39370078740157483" top="0.59055118110236227" bottom="0.39370078740157483" header="0.51181102362204722" footer="0.31496062992125984"/>
  <pageSetup paperSize="9" scale="8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表紙 </vt:lpstr>
      <vt:lpstr>目次 </vt:lpstr>
      <vt:lpstr>１北陸電力の概要(表１～2)</vt:lpstr>
      <vt:lpstr>１北陸電力の概要(表3～9)</vt:lpstr>
      <vt:lpstr>２電力需要(表10～12)</vt:lpstr>
      <vt:lpstr>３電力供給（表13～14）</vt:lpstr>
      <vt:lpstr>３電力供給（表15～16）</vt:lpstr>
      <vt:lpstr>３停電の推移(表17)</vt:lpstr>
      <vt:lpstr>４電力供給設備（表18）</vt:lpstr>
      <vt:lpstr>５設備投資(表19～22) </vt:lpstr>
      <vt:lpstr>６電気料金(図1)</vt:lpstr>
      <vt:lpstr>７連結財務ﾃﾞｰﾀ(表23～30）</vt:lpstr>
      <vt:lpstr>７連結財務ﾃﾞｰﾀ(表31～36）</vt:lpstr>
      <vt:lpstr>７連結財務ﾃﾞｰﾀ（表37）</vt:lpstr>
      <vt:lpstr>７連結財務ﾃﾞｰﾀ（表38）</vt:lpstr>
      <vt:lpstr>７連結財務ﾃﾞｰﾀ（表39）</vt:lpstr>
      <vt:lpstr>８個別財務ﾃﾞｰﾀ(表40～45)</vt:lpstr>
      <vt:lpstr>８個別財務ﾃﾞｰﾀ(表46～51)</vt:lpstr>
      <vt:lpstr>８個別財務ﾃﾞｰﾀ(表52～56)</vt:lpstr>
      <vt:lpstr>８個別財務ﾃﾞｰﾀ（表57）</vt:lpstr>
      <vt:lpstr>８個別財務ﾃﾞｰﾀ（表58）</vt:lpstr>
      <vt:lpstr>９株式の状況(表59～62) </vt:lpstr>
      <vt:lpstr>９株式の状況(表63)</vt:lpstr>
      <vt:lpstr>10環境への取組み（表64～67）</vt:lpstr>
      <vt:lpstr>11北陸電力ｲﾝﾌｫﾒｰｼｮﾝ（図2）</vt:lpstr>
      <vt:lpstr>11北陸電力ｲﾝﾌｫﾒｰｼｮﾝ（表68）</vt:lpstr>
      <vt:lpstr>免責事項</vt:lpstr>
      <vt:lpstr>'10環境への取組み（表64～67）'!Print_Area</vt:lpstr>
      <vt:lpstr>'11北陸電力ｲﾝﾌｫﾒｰｼｮﾝ（図2）'!Print_Area</vt:lpstr>
      <vt:lpstr>'11北陸電力ｲﾝﾌｫﾒｰｼｮﾝ（表68）'!Print_Area</vt:lpstr>
      <vt:lpstr>'１北陸電力の概要(表１～2)'!Print_Area</vt:lpstr>
      <vt:lpstr>'１北陸電力の概要(表3～9)'!Print_Area</vt:lpstr>
      <vt:lpstr>'２電力需要(表10～12)'!Print_Area</vt:lpstr>
      <vt:lpstr>'３停電の推移(表17)'!Print_Area</vt:lpstr>
      <vt:lpstr>'３電力供給（表13～14）'!Print_Area</vt:lpstr>
      <vt:lpstr>'３電力供給（表15～16）'!Print_Area</vt:lpstr>
      <vt:lpstr>'４電力供給設備（表18）'!Print_Area</vt:lpstr>
      <vt:lpstr>'５設備投資(表19～22) '!Print_Area</vt:lpstr>
      <vt:lpstr>'６電気料金(図1)'!Print_Area</vt:lpstr>
      <vt:lpstr>'７連結財務ﾃﾞｰﾀ(表23～30）'!Print_Area</vt:lpstr>
      <vt:lpstr>'７連結財務ﾃﾞｰﾀ(表31～36）'!Print_Area</vt:lpstr>
      <vt:lpstr>'７連結財務ﾃﾞｰﾀ（表37）'!Print_Area</vt:lpstr>
      <vt:lpstr>'７連結財務ﾃﾞｰﾀ（表38）'!Print_Area</vt:lpstr>
      <vt:lpstr>'７連結財務ﾃﾞｰﾀ（表39）'!Print_Area</vt:lpstr>
      <vt:lpstr>'８個別財務ﾃﾞｰﾀ(表40～45)'!Print_Area</vt:lpstr>
      <vt:lpstr>'８個別財務ﾃﾞｰﾀ(表46～51)'!Print_Area</vt:lpstr>
      <vt:lpstr>'８個別財務ﾃﾞｰﾀ(表52～56)'!Print_Area</vt:lpstr>
      <vt:lpstr>'８個別財務ﾃﾞｰﾀ（表57）'!Print_Area</vt:lpstr>
      <vt:lpstr>'８個別財務ﾃﾞｰﾀ（表58）'!Print_Area</vt:lpstr>
      <vt:lpstr>'９株式の状況(表59～62) '!Print_Area</vt:lpstr>
      <vt:lpstr>'９株式の状況(表63)'!Print_Area</vt:lpstr>
      <vt:lpstr>'表紙 '!Print_Area</vt:lpstr>
      <vt:lpstr>免責事項!Print_Area</vt:lpstr>
      <vt:lpstr>'目次 '!Print_Area</vt:lpstr>
    </vt:vector>
  </TitlesOfParts>
  <Company>北陸電力株式会社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2024-09-05T04:43:34Z</cp:lastPrinted>
  <dcterms:created xsi:type="dcterms:W3CDTF">2008-12-24T00:01:30Z</dcterms:created>
  <dcterms:modified xsi:type="dcterms:W3CDTF">2024-09-05T04:43:42Z</dcterms:modified>
</cp:coreProperties>
</file>